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1"/>
  </bookViews>
  <sheets>
    <sheet name="รายละเอียดรายรับ" sheetId="1" r:id="rId1"/>
    <sheet name="รายงานสรุปรับ-จ่าย" sheetId="2" r:id="rId2"/>
    <sheet name="รายละเอียดรายจ่าย" sheetId="3" r:id="rId3"/>
  </sheets>
  <definedNames>
    <definedName name="_xlnm.Print_Titles" localSheetId="0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<sst xmlns="http://schemas.openxmlformats.org/spreadsheetml/2006/main" count="155" uniqueCount="107">
  <si>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</si>
  <si>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</si>
  <si>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</si>
  <si>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</si>
  <si>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</si>
  <si>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</si>
  <si>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</si>
  <si>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</si>
  <si>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</si>
  <si>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</si>
  <si>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</si>
  <si>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</si>
  <si>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</si>
  <si>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</si>
  <si>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</si>
  <si>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</si>
  <si>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</si>
  <si>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</si>
  <si>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</si>
  <si>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</si>
  <si>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</si>
  <si>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</si>
  <si>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</si>
  <si>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</si>
  <si>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</si>
  <si>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</si>
  <si>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</si>
  <si>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</si>
  <si>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</si>
  <si>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</si>
  <si>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</si>
  <si>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</si>
  <si>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</si>
  <si>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</si>
  <si>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</si>
  <si>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</si>
  <si>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</si>
  <si>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</si>
  <si>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</si>
  <si>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</si>
  <si>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</si>
  <si>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</si>
  <si>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</si>
  <si>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</si>
  <si>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</si>
  <si>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</si>
  <si>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</si>
  <si>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</si>
  <si>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</si>
  <si>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</si>
  <si>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</si>
  <si>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</si>
  <si>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</si>
  <si>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</si>
  <si>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</si>
  <si>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</si>
  <si>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</si>
  <si>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</si>
  <si>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</si>
  <si>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</si>
  <si>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</si>
  <si>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</si>
  <si>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</si>
  <si>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</si>
  <si>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</si>
  <si>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</si>
  <si>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</si>
  <si>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</si>
  <si>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</si>
  <si>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</si>
  <si>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</si>
  <si>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</si>
  <si>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</si>
  <si>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</si>
  <si>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</si>
  <si>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</si>
  <si>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</si>
  <si>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</si>
  <si>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</si>
  <si>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ค่าจดทะเบียนพาณิชย์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</si>
  <si>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</si>
  <si>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</si>
  <si>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</si>
  <si>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</si>
  <si>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</si>
  <si>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</si>
  <si>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</si>
  <si>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</si>
  <si>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</si>
  <si>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</si>
  <si>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</si>
  <si>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2.4 จากสำรองเงินรายรับ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</si>
  <si>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</si>
  <si>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</si>
  <si>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</si>
  <si>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</si>
  <si>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</si>
  <si>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 xml:space="preserve">                         รวมทั้งสิ้น(ไม่รวมเงินอุดหนุน)</t>
  </si>
  <si>
    <t>รายงานการรับเงินรายได้ขององค์การบริหารส่วนจังหวัดสุพรรณบุรี     ข้อมูล ณ วันที่ 31 สิงหาคม  2554</t>
  </si>
  <si>
    <t>เดือน (31 ส.ค. 54)</t>
  </si>
  <si>
    <t>ณ   วันที่ 31 สิงหาคม 2554</t>
  </si>
  <si>
    <t>จ่ายจากเงินรายได้  ณ  วันที่  31 สิงหาคม  2554</t>
  </si>
  <si>
    <t xml:space="preserve">3. เงินรายรับ ประมาณการรายรับไว้ทั้งสิ้น 470,000,000 บาท รับแต่ต้นปี จำนวน 503,438,513.52 บาท   </t>
  </si>
  <si>
    <t xml:space="preserve">คิดเป็นร้อยละ 100  สูงกว่าประมาณการ 33,438,513.52 บาท </t>
  </si>
  <si>
    <t xml:space="preserve">4. การเบิกจ่ายเงิน ประมาณการรายจ่าย จำนวน 470,000,000 บาท เบิกจ่ายแล้วจำนวน 339,244,087.64 บาท </t>
  </si>
  <si>
    <t>คิดร้อยละ 72.18 งบประมาณคงเหลือ 130,755,912.36 บาท</t>
  </si>
  <si>
    <t xml:space="preserve">5. รายรับจริงมากกว่ารายจ่ายจริง เป็นเงิน 164,194,425.88 บาท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</si>
</sst>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</numFmts>
  <fonts count="45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b/>
      <sz val="16"/>
      <name val="BrowalliaUPC"/>
      <family val="2"/>
    </font>
    <font>
      <sz val="14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CordiaUP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31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2" fillId="16" borderId="5" applyNumberFormat="0" applyAlignment="0" applyProtection="0"/>
    <xf numFmtId="0" fontId="28" fillId="23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4" fontId="3" fillId="0" borderId="10" xfId="38" applyFont="1" applyBorder="1" applyAlignment="1">
      <alignment/>
    </xf>
    <xf numFmtId="0" fontId="3" fillId="0" borderId="12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204" fontId="3" fillId="0" borderId="14" xfId="38" applyNumberFormat="1" applyFont="1" applyBorder="1" applyAlignment="1">
      <alignment horizontal="right"/>
    </xf>
    <xf numFmtId="194" fontId="3" fillId="0" borderId="14" xfId="38" applyFont="1" applyBorder="1" applyAlignment="1">
      <alignment horizontal="right"/>
    </xf>
    <xf numFmtId="204" fontId="8" fillId="0" borderId="11" xfId="38" applyNumberFormat="1" applyFont="1" applyBorder="1" applyAlignment="1">
      <alignment horizontal="right" vertical="center"/>
    </xf>
    <xf numFmtId="194" fontId="8" fillId="0" borderId="11" xfId="38" applyFont="1" applyBorder="1" applyAlignment="1">
      <alignment horizontal="right" vertical="center"/>
    </xf>
    <xf numFmtId="204" fontId="8" fillId="0" borderId="12" xfId="38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204" fontId="3" fillId="0" borderId="10" xfId="38" applyNumberFormat="1" applyFont="1" applyBorder="1" applyAlignment="1">
      <alignment horizontal="right"/>
    </xf>
    <xf numFmtId="194" fontId="3" fillId="0" borderId="10" xfId="38" applyFont="1" applyBorder="1" applyAlignment="1">
      <alignment horizontal="right"/>
    </xf>
    <xf numFmtId="204" fontId="3" fillId="0" borderId="14" xfId="38" applyNumberFormat="1" applyFont="1" applyBorder="1" applyAlignment="1" quotePrefix="1">
      <alignment horizontal="right"/>
    </xf>
    <xf numFmtId="204" fontId="8" fillId="0" borderId="10" xfId="38" applyNumberFormat="1" applyFont="1" applyBorder="1" applyAlignment="1">
      <alignment horizontal="right"/>
    </xf>
    <xf numFmtId="204" fontId="3" fillId="0" borderId="10" xfId="38" applyNumberFormat="1" applyFont="1" applyBorder="1" applyAlignment="1" quotePrefix="1">
      <alignment horizontal="right"/>
    </xf>
    <xf numFmtId="194" fontId="8" fillId="0" borderId="12" xfId="38" applyFont="1" applyBorder="1" applyAlignment="1">
      <alignment horizontal="right"/>
    </xf>
    <xf numFmtId="204" fontId="8" fillId="0" borderId="12" xfId="38" applyNumberFormat="1" applyFont="1" applyBorder="1" applyAlignment="1">
      <alignment horizontal="right" vertical="center"/>
    </xf>
    <xf numFmtId="204" fontId="3" fillId="0" borderId="12" xfId="38" applyNumberFormat="1" applyFont="1" applyBorder="1" applyAlignment="1">
      <alignment/>
    </xf>
    <xf numFmtId="194" fontId="3" fillId="0" borderId="12" xfId="38" applyFont="1" applyBorder="1" applyAlignment="1">
      <alignment/>
    </xf>
    <xf numFmtId="194" fontId="8" fillId="0" borderId="10" xfId="38" applyFont="1" applyBorder="1" applyAlignment="1">
      <alignment horizontal="right"/>
    </xf>
    <xf numFmtId="204" fontId="8" fillId="0" borderId="12" xfId="38" applyNumberFormat="1" applyFont="1" applyBorder="1" applyAlignment="1" quotePrefix="1">
      <alignment horizontal="right"/>
    </xf>
    <xf numFmtId="194" fontId="8" fillId="0" borderId="12" xfId="38" applyFont="1" applyBorder="1" applyAlignment="1" quotePrefix="1">
      <alignment horizontal="right"/>
    </xf>
    <xf numFmtId="194" fontId="8" fillId="0" borderId="12" xfId="38" applyFont="1" applyBorder="1" applyAlignment="1" quotePrefix="1">
      <alignment/>
    </xf>
    <xf numFmtId="204" fontId="8" fillId="0" borderId="15" xfId="38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43" fontId="8" fillId="0" borderId="11" xfId="38" applyNumberFormat="1" applyFont="1" applyBorder="1" applyAlignment="1">
      <alignment horizontal="right" vertical="center"/>
    </xf>
    <xf numFmtId="43" fontId="8" fillId="0" borderId="15" xfId="38" applyNumberFormat="1" applyFont="1" applyBorder="1" applyAlignment="1">
      <alignment horizontal="right" vertical="center"/>
    </xf>
    <xf numFmtId="204" fontId="8" fillId="0" borderId="14" xfId="38" applyNumberFormat="1" applyFont="1" applyBorder="1" applyAlignment="1">
      <alignment horizontal="right"/>
    </xf>
    <xf numFmtId="4" fontId="7" fillId="0" borderId="0" xfId="38" applyNumberFormat="1" applyFont="1" applyAlignment="1">
      <alignment/>
    </xf>
    <xf numFmtId="194" fontId="3" fillId="0" borderId="10" xfId="38" applyFont="1" applyBorder="1" applyAlignment="1" quotePrefix="1">
      <alignment/>
    </xf>
    <xf numFmtId="43" fontId="8" fillId="0" borderId="12" xfId="38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04" fontId="8" fillId="0" borderId="14" xfId="38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204" fontId="3" fillId="0" borderId="10" xfId="38" applyNumberFormat="1" applyFont="1" applyBorder="1" applyAlignment="1">
      <alignment horizontal="right" vertical="center"/>
    </xf>
    <xf numFmtId="194" fontId="3" fillId="0" borderId="10" xfId="38" applyFont="1" applyBorder="1" applyAlignment="1">
      <alignment horizontal="right" vertical="center"/>
    </xf>
    <xf numFmtId="194" fontId="3" fillId="0" borderId="10" xfId="38" applyNumberFormat="1" applyFont="1" applyBorder="1" applyAlignment="1">
      <alignment horizontal="right"/>
    </xf>
    <xf numFmtId="194" fontId="8" fillId="0" borderId="11" xfId="38" applyNumberFormat="1" applyFont="1" applyBorder="1" applyAlignment="1">
      <alignment horizontal="right" vertical="center"/>
    </xf>
    <xf numFmtId="204" fontId="3" fillId="0" borderId="10" xfId="38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94" fontId="10" fillId="0" borderId="10" xfId="38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38" applyNumberFormat="1" applyFont="1" applyBorder="1" applyAlignment="1">
      <alignment/>
    </xf>
    <xf numFmtId="194" fontId="3" fillId="0" borderId="17" xfId="38" applyFont="1" applyBorder="1" applyAlignment="1">
      <alignment/>
    </xf>
    <xf numFmtId="4" fontId="3" fillId="0" borderId="18" xfId="38" applyNumberFormat="1" applyFont="1" applyBorder="1" applyAlignment="1">
      <alignment/>
    </xf>
    <xf numFmtId="4" fontId="3" fillId="0" borderId="19" xfId="38" applyNumberFormat="1" applyFont="1" applyBorder="1" applyAlignment="1">
      <alignment/>
    </xf>
    <xf numFmtId="4" fontId="3" fillId="0" borderId="17" xfId="38" applyNumberFormat="1" applyFont="1" applyBorder="1" applyAlignment="1">
      <alignment vertical="center"/>
    </xf>
    <xf numFmtId="3" fontId="3" fillId="0" borderId="17" xfId="38" applyNumberFormat="1" applyFont="1" applyBorder="1" applyAlignment="1">
      <alignment/>
    </xf>
    <xf numFmtId="194" fontId="3" fillId="0" borderId="18" xfId="38" applyFont="1" applyBorder="1" applyAlignment="1">
      <alignment/>
    </xf>
    <xf numFmtId="3" fontId="3" fillId="0" borderId="19" xfId="38" applyNumberFormat="1" applyFont="1" applyBorder="1" applyAlignment="1">
      <alignment/>
    </xf>
    <xf numFmtId="4" fontId="8" fillId="0" borderId="20" xfId="38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8" fillId="0" borderId="18" xfId="38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3" fontId="3" fillId="0" borderId="14" xfId="38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194" fontId="0" fillId="0" borderId="0" xfId="38" applyFont="1" applyAlignment="1">
      <alignment/>
    </xf>
    <xf numFmtId="194" fontId="8" fillId="0" borderId="15" xfId="38" applyFont="1" applyBorder="1" applyAlignment="1">
      <alignment horizontal="right" vertical="center"/>
    </xf>
    <xf numFmtId="194" fontId="8" fillId="0" borderId="12" xfId="38" applyFont="1" applyBorder="1" applyAlignment="1">
      <alignment horizontal="right" vertical="center"/>
    </xf>
    <xf numFmtId="4" fontId="3" fillId="0" borderId="17" xfId="38" applyNumberFormat="1" applyFont="1" applyBorder="1" applyAlignment="1">
      <alignment horizontal="right" vertical="center"/>
    </xf>
    <xf numFmtId="194" fontId="0" fillId="0" borderId="0" xfId="38" applyFont="1" applyAlignment="1">
      <alignment horizontal="right" vertical="center"/>
    </xf>
    <xf numFmtId="3" fontId="10" fillId="0" borderId="14" xfId="0" applyNumberFormat="1" applyFont="1" applyBorder="1" applyAlignment="1">
      <alignment horizontal="center"/>
    </xf>
    <xf numFmtId="206" fontId="3" fillId="0" borderId="10" xfId="38" applyNumberFormat="1" applyFont="1" applyBorder="1" applyAlignment="1">
      <alignment horizontal="right"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3" fillId="0" borderId="12" xfId="38" applyFont="1" applyBorder="1" applyAlignment="1" quotePrefix="1">
      <alignment horizontal="right"/>
    </xf>
    <xf numFmtId="194" fontId="3" fillId="0" borderId="12" xfId="38" applyFont="1" applyBorder="1" applyAlignment="1">
      <alignment horizontal="right"/>
    </xf>
    <xf numFmtId="194" fontId="3" fillId="0" borderId="10" xfId="38" applyNumberFormat="1" applyFont="1" applyBorder="1" applyAlignment="1">
      <alignment horizontal="right" vertical="center"/>
    </xf>
    <xf numFmtId="194" fontId="7" fillId="0" borderId="0" xfId="38" applyFont="1" applyBorder="1" applyAlignment="1">
      <alignment/>
    </xf>
    <xf numFmtId="194" fontId="0" fillId="0" borderId="0" xfId="38" applyFont="1" applyAlignment="1">
      <alignment/>
    </xf>
    <xf numFmtId="43" fontId="0" fillId="0" borderId="0" xfId="0" applyNumberFormat="1" applyAlignment="1">
      <alignment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3" fontId="9" fillId="0" borderId="10" xfId="38" applyNumberFormat="1" applyFont="1" applyBorder="1" applyAlignment="1">
      <alignment horizontal="right" vertical="center" wrapText="1"/>
    </xf>
    <xf numFmtId="3" fontId="9" fillId="0" borderId="11" xfId="38" applyNumberFormat="1" applyFont="1" applyBorder="1" applyAlignment="1">
      <alignment horizontal="right" vertical="center" wrapText="1"/>
    </xf>
    <xf numFmtId="4" fontId="9" fillId="0" borderId="10" xfId="38" applyNumberFormat="1" applyFont="1" applyBorder="1" applyAlignment="1" quotePrefix="1">
      <alignment horizontal="right" vertical="center" wrapText="1"/>
    </xf>
    <xf numFmtId="4" fontId="9" fillId="0" borderId="10" xfId="38" applyNumberFormat="1" applyFont="1" applyBorder="1" applyAlignment="1">
      <alignment horizontal="right" vertical="center" wrapText="1"/>
    </xf>
    <xf numFmtId="194" fontId="9" fillId="0" borderId="10" xfId="38" applyFont="1" applyBorder="1" applyAlignment="1">
      <alignment horizontal="right" vertical="center" wrapText="1"/>
    </xf>
    <xf numFmtId="194" fontId="9" fillId="0" borderId="10" xfId="38" applyFont="1" applyBorder="1" applyAlignment="1" quotePrefix="1">
      <alignment horizontal="right" vertical="center" wrapText="1"/>
    </xf>
    <xf numFmtId="194" fontId="9" fillId="0" borderId="14" xfId="38" applyFont="1" applyBorder="1" applyAlignment="1">
      <alignment horizontal="right" vertical="center" wrapText="1"/>
    </xf>
    <xf numFmtId="204" fontId="9" fillId="0" borderId="12" xfId="38" applyNumberFormat="1" applyFont="1" applyBorder="1" applyAlignment="1">
      <alignment horizontal="right" vertical="center" wrapText="1"/>
    </xf>
    <xf numFmtId="3" fontId="10" fillId="24" borderId="11" xfId="0" applyNumberFormat="1" applyFont="1" applyFill="1" applyBorder="1" applyAlignment="1">
      <alignment horizontal="center"/>
    </xf>
    <xf numFmtId="43" fontId="1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194" fontId="10" fillId="24" borderId="11" xfId="38" applyFont="1" applyFill="1" applyBorder="1" applyAlignment="1">
      <alignment horizontal="center"/>
    </xf>
    <xf numFmtId="194" fontId="3" fillId="0" borderId="10" xfId="38" applyNumberFormat="1" applyFont="1" applyBorder="1" applyAlignment="1">
      <alignment horizontal="center" vertical="center"/>
    </xf>
    <xf numFmtId="194" fontId="10" fillId="0" borderId="15" xfId="38" applyFont="1" applyBorder="1" applyAlignment="1">
      <alignment horizontal="center"/>
    </xf>
    <xf numFmtId="194" fontId="10" fillId="0" borderId="11" xfId="38" applyFont="1" applyBorder="1" applyAlignment="1">
      <alignment horizontal="center"/>
    </xf>
    <xf numFmtId="194" fontId="10" fillId="0" borderId="10" xfId="38" applyFont="1" applyBorder="1" applyAlignment="1">
      <alignment/>
    </xf>
    <xf numFmtId="194" fontId="10" fillId="0" borderId="10" xfId="38" applyFont="1" applyBorder="1" applyAlignment="1">
      <alignment horizontal="center" vertical="center"/>
    </xf>
    <xf numFmtId="3" fontId="10" fillId="24" borderId="0" xfId="0" applyNumberFormat="1" applyFont="1" applyFill="1" applyBorder="1" applyAlignment="1">
      <alignment horizontal="center"/>
    </xf>
    <xf numFmtId="204" fontId="8" fillId="0" borderId="0" xfId="38" applyNumberFormat="1" applyFont="1" applyBorder="1" applyAlignment="1">
      <alignment horizontal="right" vertical="center"/>
    </xf>
    <xf numFmtId="194" fontId="8" fillId="0" borderId="0" xfId="38" applyFont="1" applyBorder="1" applyAlignment="1">
      <alignment horizontal="right" vertical="center"/>
    </xf>
    <xf numFmtId="194" fontId="0" fillId="0" borderId="0" xfId="0" applyNumberFormat="1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206" fontId="19" fillId="0" borderId="27" xfId="38" applyNumberFormat="1" applyFont="1" applyBorder="1" applyAlignment="1">
      <alignment/>
    </xf>
    <xf numFmtId="194" fontId="19" fillId="0" borderId="27" xfId="38" applyFont="1" applyBorder="1" applyAlignment="1">
      <alignment horizontal="center"/>
    </xf>
    <xf numFmtId="2" fontId="19" fillId="0" borderId="27" xfId="38" applyNumberFormat="1" applyFont="1" applyBorder="1" applyAlignment="1">
      <alignment horizontal="center"/>
    </xf>
    <xf numFmtId="194" fontId="19" fillId="0" borderId="27" xfId="38" applyFont="1" applyBorder="1" applyAlignment="1">
      <alignment/>
    </xf>
    <xf numFmtId="206" fontId="19" fillId="0" borderId="27" xfId="38" applyNumberFormat="1" applyFont="1" applyBorder="1" applyAlignment="1">
      <alignment horizontal="center"/>
    </xf>
    <xf numFmtId="2" fontId="19" fillId="0" borderId="27" xfId="38" applyNumberFormat="1" applyFont="1" applyBorder="1" applyAlignment="1">
      <alignment/>
    </xf>
    <xf numFmtId="206" fontId="19" fillId="0" borderId="28" xfId="38" applyNumberFormat="1" applyFont="1" applyBorder="1" applyAlignment="1">
      <alignment/>
    </xf>
    <xf numFmtId="194" fontId="19" fillId="0" borderId="28" xfId="38" applyFont="1" applyBorder="1" applyAlignment="1">
      <alignment horizontal="center"/>
    </xf>
    <xf numFmtId="2" fontId="19" fillId="0" borderId="28" xfId="38" applyNumberFormat="1" applyFont="1" applyBorder="1" applyAlignment="1">
      <alignment/>
    </xf>
    <xf numFmtId="206" fontId="19" fillId="0" borderId="28" xfId="38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center"/>
    </xf>
    <xf numFmtId="3" fontId="19" fillId="0" borderId="21" xfId="38" applyNumberFormat="1" applyFont="1" applyBorder="1" applyAlignment="1">
      <alignment/>
    </xf>
    <xf numFmtId="4" fontId="19" fillId="0" borderId="21" xfId="38" applyNumberFormat="1" applyFont="1" applyBorder="1" applyAlignment="1">
      <alignment/>
    </xf>
    <xf numFmtId="2" fontId="19" fillId="0" borderId="21" xfId="38" applyNumberFormat="1" applyFont="1" applyBorder="1" applyAlignment="1">
      <alignment horizontal="center"/>
    </xf>
    <xf numFmtId="194" fontId="19" fillId="0" borderId="21" xfId="38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4" fontId="18" fillId="0" borderId="0" xfId="38" applyFont="1" applyBorder="1" applyAlignment="1">
      <alignment/>
    </xf>
    <xf numFmtId="0" fontId="18" fillId="0" borderId="0" xfId="0" applyFont="1" applyAlignment="1">
      <alignment/>
    </xf>
    <xf numFmtId="194" fontId="17" fillId="0" borderId="31" xfId="38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194" fontId="18" fillId="0" borderId="34" xfId="38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206" fontId="19" fillId="0" borderId="36" xfId="38" applyNumberFormat="1" applyFont="1" applyBorder="1" applyAlignment="1">
      <alignment/>
    </xf>
    <xf numFmtId="194" fontId="19" fillId="0" borderId="36" xfId="38" applyFont="1" applyBorder="1" applyAlignment="1">
      <alignment horizontal="center"/>
    </xf>
    <xf numFmtId="194" fontId="19" fillId="0" borderId="36" xfId="38" applyFont="1" applyBorder="1" applyAlignment="1">
      <alignment/>
    </xf>
    <xf numFmtId="1" fontId="19" fillId="0" borderId="36" xfId="38" applyNumberFormat="1" applyFont="1" applyBorder="1" applyAlignment="1">
      <alignment horizontal="center"/>
    </xf>
    <xf numFmtId="194" fontId="20" fillId="0" borderId="36" xfId="38" applyFont="1" applyBorder="1" applyAlignment="1">
      <alignment horizontal="center"/>
    </xf>
    <xf numFmtId="206" fontId="19" fillId="0" borderId="36" xfId="38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06" fontId="19" fillId="0" borderId="37" xfId="38" applyNumberFormat="1" applyFont="1" applyBorder="1" applyAlignment="1">
      <alignment/>
    </xf>
    <xf numFmtId="194" fontId="19" fillId="0" borderId="37" xfId="38" applyFont="1" applyBorder="1" applyAlignment="1">
      <alignment horizontal="center"/>
    </xf>
    <xf numFmtId="194" fontId="19" fillId="0" borderId="37" xfId="38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horizontal="center"/>
    </xf>
    <xf numFmtId="206" fontId="19" fillId="0" borderId="31" xfId="38" applyNumberFormat="1" applyFont="1" applyBorder="1" applyAlignment="1">
      <alignment/>
    </xf>
    <xf numFmtId="194" fontId="19" fillId="0" borderId="31" xfId="38" applyFont="1" applyBorder="1" applyAlignment="1">
      <alignment/>
    </xf>
    <xf numFmtId="2" fontId="19" fillId="0" borderId="31" xfId="38" applyNumberFormat="1" applyFont="1" applyBorder="1" applyAlignment="1">
      <alignment horizontal="center"/>
    </xf>
    <xf numFmtId="3" fontId="19" fillId="0" borderId="31" xfId="38" applyNumberFormat="1" applyFont="1" applyBorder="1" applyAlignment="1">
      <alignment horizontal="center"/>
    </xf>
    <xf numFmtId="206" fontId="19" fillId="0" borderId="0" xfId="38" applyNumberFormat="1" applyFont="1" applyBorder="1" applyAlignment="1">
      <alignment/>
    </xf>
    <xf numFmtId="194" fontId="19" fillId="0" borderId="0" xfId="38" applyFont="1" applyBorder="1" applyAlignment="1">
      <alignment/>
    </xf>
    <xf numFmtId="206" fontId="19" fillId="0" borderId="0" xfId="38" applyNumberFormat="1" applyFont="1" applyBorder="1" applyAlignment="1">
      <alignment horizontal="center"/>
    </xf>
    <xf numFmtId="3" fontId="19" fillId="0" borderId="0" xfId="38" applyNumberFormat="1" applyFont="1" applyBorder="1" applyAlignment="1">
      <alignment horizontal="center"/>
    </xf>
    <xf numFmtId="206" fontId="16" fillId="0" borderId="0" xfId="0" applyNumberFormat="1" applyFont="1" applyAlignment="1">
      <alignment/>
    </xf>
    <xf numFmtId="194" fontId="21" fillId="0" borderId="0" xfId="38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206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94" fontId="18" fillId="0" borderId="0" xfId="38" applyFont="1" applyBorder="1" applyAlignment="1">
      <alignment/>
    </xf>
    <xf numFmtId="194" fontId="16" fillId="0" borderId="11" xfId="38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8" fillId="0" borderId="11" xfId="38" applyFont="1" applyBorder="1" applyAlignment="1">
      <alignment/>
    </xf>
    <xf numFmtId="206" fontId="18" fillId="0" borderId="11" xfId="38" applyNumberFormat="1" applyFont="1" applyBorder="1" applyAlignment="1">
      <alignment/>
    </xf>
    <xf numFmtId="194" fontId="18" fillId="0" borderId="40" xfId="38" applyFont="1" applyBorder="1" applyAlignment="1">
      <alignment/>
    </xf>
    <xf numFmtId="43" fontId="23" fillId="0" borderId="11" xfId="0" applyNumberFormat="1" applyFont="1" applyBorder="1" applyAlignment="1">
      <alignment/>
    </xf>
    <xf numFmtId="206" fontId="18" fillId="0" borderId="0" xfId="38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94" fontId="18" fillId="0" borderId="12" xfId="38" applyFont="1" applyBorder="1" applyAlignment="1">
      <alignment/>
    </xf>
    <xf numFmtId="194" fontId="18" fillId="0" borderId="41" xfId="38" applyFont="1" applyBorder="1" applyAlignment="1">
      <alignment/>
    </xf>
    <xf numFmtId="0" fontId="23" fillId="0" borderId="12" xfId="0" applyFont="1" applyBorder="1" applyAlignment="1">
      <alignment/>
    </xf>
    <xf numFmtId="206" fontId="18" fillId="0" borderId="42" xfId="38" applyNumberFormat="1" applyFont="1" applyBorder="1" applyAlignment="1">
      <alignment/>
    </xf>
    <xf numFmtId="194" fontId="18" fillId="0" borderId="42" xfId="38" applyFont="1" applyBorder="1" applyAlignment="1">
      <alignment/>
    </xf>
    <xf numFmtId="43" fontId="23" fillId="0" borderId="42" xfId="0" applyNumberFormat="1" applyFont="1" applyBorder="1" applyAlignment="1">
      <alignment/>
    </xf>
    <xf numFmtId="206" fontId="18" fillId="0" borderId="0" xfId="38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194" fontId="18" fillId="0" borderId="11" xfId="38" applyFont="1" applyBorder="1" applyAlignment="1">
      <alignment horizontal="center"/>
    </xf>
    <xf numFmtId="43" fontId="18" fillId="0" borderId="11" xfId="0" applyNumberFormat="1" applyFont="1" applyBorder="1" applyAlignment="1">
      <alignment/>
    </xf>
    <xf numFmtId="4" fontId="3" fillId="0" borderId="11" xfId="38" applyNumberFormat="1" applyFont="1" applyBorder="1" applyAlignment="1">
      <alignment/>
    </xf>
    <xf numFmtId="0" fontId="0" fillId="0" borderId="0" xfId="0" applyAlignment="1">
      <alignment horizontal="center"/>
    </xf>
    <xf numFmtId="206" fontId="19" fillId="0" borderId="35" xfId="38" applyNumberFormat="1" applyFont="1" applyBorder="1" applyAlignment="1">
      <alignment/>
    </xf>
    <xf numFmtId="2" fontId="19" fillId="0" borderId="26" xfId="38" applyNumberFormat="1" applyFont="1" applyBorder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194" fontId="3" fillId="0" borderId="0" xfId="38" applyFont="1" applyBorder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194" fontId="44" fillId="0" borderId="0" xfId="0" applyNumberFormat="1" applyFont="1" applyBorder="1" applyAlignment="1">
      <alignment/>
    </xf>
    <xf numFmtId="194" fontId="0" fillId="0" borderId="0" xfId="38" applyAlignment="1">
      <alignment/>
    </xf>
    <xf numFmtId="194" fontId="0" fillId="0" borderId="0" xfId="38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4" fontId="2" fillId="0" borderId="12" xfId="38" applyFont="1" applyBorder="1" applyAlignment="1">
      <alignment horizontal="center" vertical="center"/>
    </xf>
    <xf numFmtId="194" fontId="2" fillId="0" borderId="10" xfId="38" applyFont="1" applyBorder="1" applyAlignment="1">
      <alignment horizontal="center" vertical="center"/>
    </xf>
    <xf numFmtId="194" fontId="2" fillId="0" borderId="14" xfId="38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4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64"/>
  <sheetViews>
    <sheetView zoomScale="90" zoomScaleNormal="90" zoomScalePageLayoutView="0" workbookViewId="0" topLeftCell="A1">
      <selection activeCell="D49" sqref="D49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85" customWidth="1"/>
    <col min="4" max="4" width="15.140625" style="91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78" customWidth="1"/>
    <col min="12" max="12" width="12.8515625" style="0" bestFit="1" customWidth="1"/>
  </cols>
  <sheetData>
    <row r="1" spans="1:6" ht="21">
      <c r="A1" s="216" t="s">
        <v>98</v>
      </c>
      <c r="B1" s="216"/>
      <c r="C1" s="216"/>
      <c r="D1" s="216"/>
      <c r="E1" s="216"/>
      <c r="F1" s="216"/>
    </row>
    <row r="2" spans="1:10" ht="19.5" customHeight="1">
      <c r="A2" s="217" t="s">
        <v>0</v>
      </c>
      <c r="B2" s="217" t="s">
        <v>9</v>
      </c>
      <c r="C2" s="217" t="s">
        <v>99</v>
      </c>
      <c r="D2" s="220" t="s">
        <v>44</v>
      </c>
      <c r="E2" s="93" t="s">
        <v>85</v>
      </c>
      <c r="F2" s="68" t="s">
        <v>87</v>
      </c>
      <c r="G2" s="69" t="s">
        <v>89</v>
      </c>
      <c r="H2" s="106"/>
      <c r="I2" s="106"/>
      <c r="J2" s="78"/>
    </row>
    <row r="3" spans="1:10" ht="17.25" customHeight="1">
      <c r="A3" s="218"/>
      <c r="B3" s="218"/>
      <c r="C3" s="218"/>
      <c r="D3" s="221"/>
      <c r="E3" s="94" t="s">
        <v>88</v>
      </c>
      <c r="F3" s="70" t="s">
        <v>86</v>
      </c>
      <c r="G3" s="71" t="s">
        <v>90</v>
      </c>
      <c r="H3" s="106"/>
      <c r="I3" s="106"/>
      <c r="J3" s="78"/>
    </row>
    <row r="4" spans="1:10" ht="16.5" customHeight="1">
      <c r="A4" s="219"/>
      <c r="B4" s="219"/>
      <c r="C4" s="219"/>
      <c r="D4" s="222"/>
      <c r="E4" s="73"/>
      <c r="F4" s="72" t="s">
        <v>9</v>
      </c>
      <c r="G4" s="73" t="s">
        <v>69</v>
      </c>
      <c r="H4" s="106"/>
      <c r="I4" s="106"/>
      <c r="J4" s="78"/>
    </row>
    <row r="5" spans="1:10" ht="21">
      <c r="A5" s="5" t="s">
        <v>15</v>
      </c>
      <c r="B5" s="10"/>
      <c r="C5" s="10"/>
      <c r="D5" s="26"/>
      <c r="E5" s="10"/>
      <c r="F5" s="58"/>
      <c r="G5" s="44"/>
      <c r="H5" s="107"/>
      <c r="I5" s="107"/>
      <c r="J5" s="78"/>
    </row>
    <row r="6" spans="1:10" ht="21">
      <c r="A6" s="32" t="s">
        <v>16</v>
      </c>
      <c r="B6" s="11"/>
      <c r="C6" s="11" t="s">
        <v>92</v>
      </c>
      <c r="D6" s="27"/>
      <c r="E6" s="95"/>
      <c r="F6" s="59"/>
      <c r="G6" s="45"/>
      <c r="H6" s="107"/>
      <c r="I6" s="107"/>
      <c r="J6" s="78"/>
    </row>
    <row r="7" spans="1:11" ht="23.25">
      <c r="A7" s="1" t="s">
        <v>17</v>
      </c>
      <c r="B7" s="18">
        <v>75600000</v>
      </c>
      <c r="C7" s="19">
        <v>5676007.78</v>
      </c>
      <c r="D7" s="19">
        <v>70961933.79</v>
      </c>
      <c r="E7" s="96" t="s">
        <v>88</v>
      </c>
      <c r="F7" s="59">
        <f>D7-B7</f>
        <v>-4638066.209999993</v>
      </c>
      <c r="G7" s="57">
        <f>D7/B7*100</f>
        <v>93.8649917857143</v>
      </c>
      <c r="H7" s="108"/>
      <c r="I7" s="108"/>
      <c r="J7" s="78">
        <v>14610029.12</v>
      </c>
      <c r="K7" s="78">
        <v>7159743.98</v>
      </c>
    </row>
    <row r="8" spans="1:10" ht="23.25">
      <c r="A8" s="33" t="s">
        <v>56</v>
      </c>
      <c r="B8" s="12">
        <v>7800000</v>
      </c>
      <c r="C8" s="13">
        <v>649826.28</v>
      </c>
      <c r="D8" s="13">
        <v>7696191.46</v>
      </c>
      <c r="E8" s="96" t="s">
        <v>88</v>
      </c>
      <c r="F8" s="59">
        <f>D8-B8</f>
        <v>-103808.54000000004</v>
      </c>
      <c r="G8" s="57">
        <f>D8/B8*100</f>
        <v>98.6691212820513</v>
      </c>
      <c r="H8" s="109"/>
      <c r="I8" s="109"/>
      <c r="J8" s="78"/>
    </row>
    <row r="9" spans="1:14" ht="23.25">
      <c r="A9" s="2" t="s">
        <v>49</v>
      </c>
      <c r="B9" s="14">
        <f>SUM(B7:B8)</f>
        <v>83400000</v>
      </c>
      <c r="C9" s="51">
        <f>SUM(C7:C8)</f>
        <v>6325834.0600000005</v>
      </c>
      <c r="D9" s="15">
        <f>SUM(D7:D8)</f>
        <v>78658125.25</v>
      </c>
      <c r="E9" s="97" t="s">
        <v>88</v>
      </c>
      <c r="F9" s="204">
        <f>D9-B9</f>
        <v>-4741874.75</v>
      </c>
      <c r="G9" s="115">
        <f>D9/B9*100</f>
        <v>94.31429886091126</v>
      </c>
      <c r="H9" s="54"/>
      <c r="I9" s="54"/>
      <c r="J9" s="14">
        <f>SUM(J7:J8)</f>
        <v>14610029.12</v>
      </c>
      <c r="K9" s="15">
        <f>SUM(K7:K8)</f>
        <v>7159743.98</v>
      </c>
      <c r="L9" s="14">
        <f>SUM(L7:L8)</f>
        <v>0</v>
      </c>
      <c r="M9" s="14">
        <f>SUM(M7:M8)</f>
        <v>0</v>
      </c>
      <c r="N9" s="14">
        <f>SUM(N7:N8)</f>
        <v>0</v>
      </c>
    </row>
    <row r="10" spans="1:10" ht="23.25">
      <c r="A10" s="5" t="s">
        <v>18</v>
      </c>
      <c r="B10" s="16"/>
      <c r="C10" s="17"/>
      <c r="D10" s="19"/>
      <c r="E10" s="98"/>
      <c r="F10" s="59"/>
      <c r="G10" s="116"/>
      <c r="H10" s="110"/>
      <c r="I10" s="110"/>
      <c r="J10" s="78"/>
    </row>
    <row r="11" spans="1:10" ht="23.25">
      <c r="A11" s="1" t="s">
        <v>19</v>
      </c>
      <c r="B11" s="18">
        <v>0</v>
      </c>
      <c r="C11" s="19"/>
      <c r="D11" s="19">
        <v>0</v>
      </c>
      <c r="E11" s="99"/>
      <c r="F11" s="59"/>
      <c r="G11" s="116"/>
      <c r="H11" s="110"/>
      <c r="I11" s="110"/>
      <c r="J11" s="78">
        <f>C22+D22</f>
        <v>204000</v>
      </c>
    </row>
    <row r="12" spans="1:11" ht="23.25">
      <c r="A12" s="1" t="s">
        <v>20</v>
      </c>
      <c r="B12" s="18">
        <v>420000</v>
      </c>
      <c r="C12" s="19">
        <v>46210.4</v>
      </c>
      <c r="D12" s="19">
        <v>485268.2</v>
      </c>
      <c r="E12" s="208" t="s">
        <v>85</v>
      </c>
      <c r="F12" s="59">
        <f>D12-B12</f>
        <v>65268.20000000001</v>
      </c>
      <c r="G12" s="57">
        <v>100</v>
      </c>
      <c r="H12" s="108"/>
      <c r="I12" s="108"/>
      <c r="J12" s="78">
        <v>117982</v>
      </c>
      <c r="K12" s="78">
        <v>24811.2</v>
      </c>
    </row>
    <row r="13" spans="1:10" ht="23.25">
      <c r="A13" s="1" t="s">
        <v>21</v>
      </c>
      <c r="B13" s="18">
        <v>100000</v>
      </c>
      <c r="C13" s="19">
        <v>130524</v>
      </c>
      <c r="D13" s="19">
        <v>363728</v>
      </c>
      <c r="E13" s="208" t="s">
        <v>85</v>
      </c>
      <c r="F13" s="59">
        <f>D13-B13</f>
        <v>263728</v>
      </c>
      <c r="G13" s="57">
        <v>100</v>
      </c>
      <c r="H13" s="108"/>
      <c r="I13" s="108"/>
      <c r="J13" s="78">
        <v>82500</v>
      </c>
    </row>
    <row r="14" spans="1:11" ht="23.25">
      <c r="A14" s="33" t="s">
        <v>79</v>
      </c>
      <c r="B14" s="12">
        <v>10000</v>
      </c>
      <c r="C14" s="19">
        <v>0</v>
      </c>
      <c r="D14" s="19">
        <v>18650</v>
      </c>
      <c r="E14" s="208" t="s">
        <v>85</v>
      </c>
      <c r="F14" s="62">
        <f>D14-B14</f>
        <v>8650</v>
      </c>
      <c r="G14" s="57">
        <v>100</v>
      </c>
      <c r="H14" s="108"/>
      <c r="I14" s="108"/>
      <c r="J14" s="78">
        <v>17130</v>
      </c>
      <c r="K14" s="78">
        <v>2560</v>
      </c>
    </row>
    <row r="15" spans="1:14" ht="23.25">
      <c r="A15" s="3" t="s">
        <v>50</v>
      </c>
      <c r="B15" s="14">
        <f>SUM(B11:B14)</f>
        <v>530000</v>
      </c>
      <c r="C15" s="35">
        <f>SUM(C11:C14)</f>
        <v>176734.4</v>
      </c>
      <c r="D15" s="15">
        <f>SUM(D11:D14)</f>
        <v>867646.2</v>
      </c>
      <c r="E15" s="208" t="s">
        <v>85</v>
      </c>
      <c r="F15" s="61">
        <f>D15-B15</f>
        <v>337646.19999999995</v>
      </c>
      <c r="G15" s="115">
        <v>100</v>
      </c>
      <c r="H15" s="54"/>
      <c r="I15" s="54"/>
      <c r="J15" s="15">
        <f>SUM(J11:J14)</f>
        <v>421612</v>
      </c>
      <c r="K15" s="15">
        <f>SUM(K11:K14)</f>
        <v>27371.2</v>
      </c>
      <c r="L15" s="14">
        <f>SUM(L11:L14)</f>
        <v>0</v>
      </c>
      <c r="M15" s="14">
        <f>SUM(M11:M14)</f>
        <v>0</v>
      </c>
      <c r="N15" s="14">
        <f>SUM(N11:N14)</f>
        <v>0</v>
      </c>
    </row>
    <row r="16" spans="1:10" ht="23.25">
      <c r="A16" s="5" t="s">
        <v>22</v>
      </c>
      <c r="B16" s="16"/>
      <c r="C16" s="17"/>
      <c r="D16" s="87"/>
      <c r="E16" s="98"/>
      <c r="F16" s="59"/>
      <c r="G16" s="116"/>
      <c r="H16" s="110"/>
      <c r="I16" s="110"/>
      <c r="J16" s="78"/>
    </row>
    <row r="17" spans="1:10" ht="23.25">
      <c r="A17" s="1" t="s">
        <v>45</v>
      </c>
      <c r="B17" s="21">
        <v>0</v>
      </c>
      <c r="C17" s="27">
        <v>0</v>
      </c>
      <c r="D17" s="19">
        <v>0</v>
      </c>
      <c r="E17" s="98"/>
      <c r="F17" s="60">
        <f aca="true" t="shared" si="0" ref="F17:F24">D17-B17</f>
        <v>0</v>
      </c>
      <c r="G17" s="116"/>
      <c r="H17" s="110"/>
      <c r="I17" s="110"/>
      <c r="J17" s="78"/>
    </row>
    <row r="18" spans="1:11" ht="23.25">
      <c r="A18" s="1" t="s">
        <v>23</v>
      </c>
      <c r="B18" s="18">
        <v>5000</v>
      </c>
      <c r="C18" s="19">
        <v>2800</v>
      </c>
      <c r="D18" s="19">
        <v>20800</v>
      </c>
      <c r="E18" s="94" t="s">
        <v>85</v>
      </c>
      <c r="F18" s="59">
        <f t="shared" si="0"/>
        <v>15800</v>
      </c>
      <c r="G18" s="57">
        <v>100</v>
      </c>
      <c r="H18" s="108"/>
      <c r="I18" s="108"/>
      <c r="J18" s="78">
        <v>2400</v>
      </c>
      <c r="K18" s="78">
        <v>1200</v>
      </c>
    </row>
    <row r="19" spans="1:11" ht="23.25">
      <c r="A19" s="1" t="s">
        <v>24</v>
      </c>
      <c r="B19" s="18">
        <v>4050000</v>
      </c>
      <c r="C19" s="19">
        <v>1713428.49</v>
      </c>
      <c r="D19" s="19">
        <v>7485746.83</v>
      </c>
      <c r="E19" s="94" t="s">
        <v>85</v>
      </c>
      <c r="F19" s="59">
        <f>D19-B19</f>
        <v>3435746.83</v>
      </c>
      <c r="G19" s="57">
        <v>100</v>
      </c>
      <c r="H19" s="108"/>
      <c r="I19" s="108"/>
      <c r="J19" s="78">
        <v>360923.85</v>
      </c>
      <c r="K19" s="78">
        <v>1332641.03</v>
      </c>
    </row>
    <row r="20" spans="1:10" ht="23.25">
      <c r="A20" s="1" t="s">
        <v>57</v>
      </c>
      <c r="B20" s="18">
        <v>0</v>
      </c>
      <c r="C20" s="19">
        <v>0</v>
      </c>
      <c r="D20" s="19">
        <f>SUM(C20)</f>
        <v>0</v>
      </c>
      <c r="E20" s="96" t="s">
        <v>88</v>
      </c>
      <c r="F20" s="60">
        <f t="shared" si="0"/>
        <v>0</v>
      </c>
      <c r="G20" s="57">
        <v>0</v>
      </c>
      <c r="H20" s="110"/>
      <c r="I20" s="110"/>
      <c r="J20" s="78"/>
    </row>
    <row r="21" spans="1:10" ht="23.25">
      <c r="A21" s="1" t="s">
        <v>25</v>
      </c>
      <c r="B21" s="22">
        <v>20000</v>
      </c>
      <c r="C21" s="19">
        <v>7700</v>
      </c>
      <c r="D21" s="19">
        <v>22350</v>
      </c>
      <c r="E21" s="94" t="s">
        <v>85</v>
      </c>
      <c r="F21" s="59">
        <f>D21-B21</f>
        <v>2350</v>
      </c>
      <c r="G21" s="57">
        <v>100</v>
      </c>
      <c r="H21" s="108"/>
      <c r="I21" s="108"/>
      <c r="J21" s="78"/>
    </row>
    <row r="22" spans="1:11" ht="23.25">
      <c r="A22" s="1" t="s">
        <v>80</v>
      </c>
      <c r="B22" s="22">
        <v>100000</v>
      </c>
      <c r="C22" s="19">
        <v>12000</v>
      </c>
      <c r="D22" s="19">
        <v>192000</v>
      </c>
      <c r="E22" s="94" t="s">
        <v>85</v>
      </c>
      <c r="F22" s="59">
        <f t="shared" si="0"/>
        <v>92000</v>
      </c>
      <c r="G22" s="57">
        <v>100</v>
      </c>
      <c r="H22" s="108"/>
      <c r="I22" s="108"/>
      <c r="J22" s="78">
        <v>82500</v>
      </c>
      <c r="K22" s="78">
        <v>13500</v>
      </c>
    </row>
    <row r="23" spans="1:10" ht="23.25">
      <c r="A23" s="33" t="s">
        <v>94</v>
      </c>
      <c r="B23" s="20">
        <v>50000</v>
      </c>
      <c r="C23" s="19"/>
      <c r="D23" s="19">
        <v>48000</v>
      </c>
      <c r="E23" s="96" t="s">
        <v>88</v>
      </c>
      <c r="F23" s="59">
        <f t="shared" si="0"/>
        <v>-2000</v>
      </c>
      <c r="G23" s="57">
        <f>D23/B23*100</f>
        <v>96</v>
      </c>
      <c r="H23" s="108"/>
      <c r="I23" s="108"/>
      <c r="J23" s="78">
        <v>43303.26</v>
      </c>
    </row>
    <row r="24" spans="1:14" ht="23.25">
      <c r="A24" s="3" t="s">
        <v>51</v>
      </c>
      <c r="B24" s="14">
        <f>SUM(B17:B23)</f>
        <v>4225000</v>
      </c>
      <c r="C24" s="15">
        <f>SUM(C17:C23)</f>
        <v>1735928.49</v>
      </c>
      <c r="D24" s="15">
        <f>SUM(D17:D23)</f>
        <v>7768896.83</v>
      </c>
      <c r="E24" s="94" t="s">
        <v>85</v>
      </c>
      <c r="F24" s="61">
        <f t="shared" si="0"/>
        <v>3543896.83</v>
      </c>
      <c r="G24" s="115">
        <v>100</v>
      </c>
      <c r="H24" s="54"/>
      <c r="I24" s="54"/>
      <c r="J24" s="15">
        <f>SUM(J17:J23)</f>
        <v>489127.11</v>
      </c>
      <c r="K24" s="15">
        <f>SUM(K17:K23)</f>
        <v>1347341.03</v>
      </c>
      <c r="L24" s="14">
        <f>SUM(L17:L23)</f>
        <v>0</v>
      </c>
      <c r="M24" s="14">
        <f>SUM(M17:M23)</f>
        <v>0</v>
      </c>
      <c r="N24" s="14">
        <f>SUM(N17:N23)</f>
        <v>0</v>
      </c>
    </row>
    <row r="25" spans="1:10" ht="23.25">
      <c r="A25" s="41" t="s">
        <v>76</v>
      </c>
      <c r="B25" s="24"/>
      <c r="C25" s="40"/>
      <c r="D25" s="80"/>
      <c r="E25" s="99"/>
      <c r="F25" s="59"/>
      <c r="G25" s="116"/>
      <c r="H25" s="110"/>
      <c r="I25" s="110"/>
      <c r="J25" s="78"/>
    </row>
    <row r="26" spans="1:11" ht="37.5">
      <c r="A26" s="47" t="s">
        <v>77</v>
      </c>
      <c r="B26" s="43">
        <v>445000</v>
      </c>
      <c r="C26" s="76">
        <v>76724</v>
      </c>
      <c r="D26" s="49">
        <v>832098</v>
      </c>
      <c r="E26" s="94" t="s">
        <v>85</v>
      </c>
      <c r="F26" s="63">
        <f>D26-B26</f>
        <v>387098</v>
      </c>
      <c r="G26" s="117">
        <v>100</v>
      </c>
      <c r="H26" s="111"/>
      <c r="I26" s="111"/>
      <c r="J26" s="78">
        <v>95540</v>
      </c>
      <c r="K26" s="78">
        <v>16740</v>
      </c>
    </row>
    <row r="27" spans="1:14" ht="23.25">
      <c r="A27" s="42" t="s">
        <v>78</v>
      </c>
      <c r="B27" s="24">
        <f>SUM(B26)</f>
        <v>445000</v>
      </c>
      <c r="C27" s="80">
        <f>SUM(C26)</f>
        <v>76724</v>
      </c>
      <c r="D27" s="80">
        <f>SUM(D26)</f>
        <v>832098</v>
      </c>
      <c r="E27" s="94" t="s">
        <v>85</v>
      </c>
      <c r="F27" s="61">
        <f aca="true" t="shared" si="1" ref="F27:F34">D27-B27</f>
        <v>387098</v>
      </c>
      <c r="G27" s="115">
        <v>100</v>
      </c>
      <c r="H27" s="54"/>
      <c r="I27" s="54"/>
      <c r="J27" s="15">
        <f>SUM(J26)</f>
        <v>95540</v>
      </c>
      <c r="K27" s="80">
        <f>SUM(K26)</f>
        <v>16740</v>
      </c>
      <c r="L27" s="24">
        <f>SUM(L26)</f>
        <v>0</v>
      </c>
      <c r="M27" s="24">
        <f>SUM(M26)</f>
        <v>0</v>
      </c>
      <c r="N27" s="24">
        <f>SUM(N26)</f>
        <v>0</v>
      </c>
    </row>
    <row r="28" spans="1:10" ht="23.25">
      <c r="A28" s="5" t="s">
        <v>26</v>
      </c>
      <c r="B28" s="16"/>
      <c r="C28" s="17"/>
      <c r="D28" s="87"/>
      <c r="E28" s="98"/>
      <c r="F28" s="59"/>
      <c r="G28" s="116"/>
      <c r="H28" s="110"/>
      <c r="I28" s="110"/>
      <c r="J28" s="78"/>
    </row>
    <row r="29" spans="1:10" ht="23.25">
      <c r="A29" s="1" t="s">
        <v>46</v>
      </c>
      <c r="B29" s="21"/>
      <c r="C29" s="27">
        <v>0</v>
      </c>
      <c r="D29" s="19">
        <v>0</v>
      </c>
      <c r="E29" s="101"/>
      <c r="F29" s="60">
        <f t="shared" si="1"/>
        <v>0</v>
      </c>
      <c r="G29" s="116"/>
      <c r="H29" s="110"/>
      <c r="I29" s="212"/>
      <c r="J29" s="78"/>
    </row>
    <row r="30" spans="1:11" ht="23.25">
      <c r="A30" s="1" t="s">
        <v>27</v>
      </c>
      <c r="B30" s="18">
        <v>1000000</v>
      </c>
      <c r="C30" s="19">
        <v>123700</v>
      </c>
      <c r="D30" s="19">
        <v>2006700</v>
      </c>
      <c r="E30" s="94" t="s">
        <v>85</v>
      </c>
      <c r="F30" s="59">
        <f t="shared" si="1"/>
        <v>1006700</v>
      </c>
      <c r="G30" s="57">
        <v>100</v>
      </c>
      <c r="H30" s="108"/>
      <c r="I30" s="108"/>
      <c r="J30" s="78">
        <v>310900</v>
      </c>
      <c r="K30" s="78">
        <v>60600</v>
      </c>
    </row>
    <row r="31" spans="1:10" ht="23.25">
      <c r="A31" s="1" t="s">
        <v>47</v>
      </c>
      <c r="B31" s="18">
        <v>0</v>
      </c>
      <c r="C31" s="19"/>
      <c r="D31" s="19">
        <v>0</v>
      </c>
      <c r="E31" s="96" t="s">
        <v>88</v>
      </c>
      <c r="F31" s="60">
        <f t="shared" si="1"/>
        <v>0</v>
      </c>
      <c r="G31" s="116"/>
      <c r="H31" s="110"/>
      <c r="I31" s="110"/>
      <c r="J31" s="78"/>
    </row>
    <row r="32" spans="1:11" ht="23.25">
      <c r="A32" s="1" t="s">
        <v>28</v>
      </c>
      <c r="B32" s="22">
        <v>32000000</v>
      </c>
      <c r="C32" s="19">
        <v>1864500</v>
      </c>
      <c r="D32" s="19">
        <v>22404900</v>
      </c>
      <c r="E32" s="96" t="s">
        <v>88</v>
      </c>
      <c r="F32" s="59">
        <f t="shared" si="1"/>
        <v>-9595100</v>
      </c>
      <c r="G32" s="57">
        <f>D32/B32*100</f>
        <v>70.01531250000001</v>
      </c>
      <c r="H32" s="108"/>
      <c r="I32" s="108"/>
      <c r="J32" s="78">
        <v>2834820</v>
      </c>
      <c r="K32" s="78">
        <v>1091500</v>
      </c>
    </row>
    <row r="33" spans="1:11" ht="23.25">
      <c r="A33" s="1" t="s">
        <v>29</v>
      </c>
      <c r="B33" s="18">
        <v>50000</v>
      </c>
      <c r="C33" s="19">
        <v>105</v>
      </c>
      <c r="D33" s="19">
        <v>4105</v>
      </c>
      <c r="E33" s="96" t="s">
        <v>88</v>
      </c>
      <c r="F33" s="59">
        <f t="shared" si="1"/>
        <v>-45895</v>
      </c>
      <c r="G33" s="57">
        <f>D33/B33*100</f>
        <v>8.21</v>
      </c>
      <c r="H33" s="108"/>
      <c r="I33" s="108"/>
      <c r="J33" s="78">
        <v>1100</v>
      </c>
      <c r="K33" s="78">
        <v>2400</v>
      </c>
    </row>
    <row r="34" spans="1:14" ht="23.25">
      <c r="A34" s="3" t="s">
        <v>52</v>
      </c>
      <c r="B34" s="14">
        <f>SUM(B29:B33)</f>
        <v>33050000</v>
      </c>
      <c r="C34" s="35">
        <f>SUM(C30:C33)</f>
        <v>1988305</v>
      </c>
      <c r="D34" s="15">
        <f>SUM(D30:D33)</f>
        <v>24415705</v>
      </c>
      <c r="E34" s="97" t="s">
        <v>88</v>
      </c>
      <c r="F34" s="61">
        <f t="shared" si="1"/>
        <v>-8634295</v>
      </c>
      <c r="G34" s="115">
        <f>D34/B34*100</f>
        <v>73.87505295007564</v>
      </c>
      <c r="H34" s="54"/>
      <c r="I34" s="54"/>
      <c r="J34" s="14">
        <f>SUM(J29:J33)</f>
        <v>3146820</v>
      </c>
      <c r="K34" s="15">
        <f>SUM(K29:K33)</f>
        <v>1154500</v>
      </c>
      <c r="L34" s="14">
        <f>SUM(L29:L33)</f>
        <v>0</v>
      </c>
      <c r="M34" s="14">
        <f>SUM(M29:M33)</f>
        <v>0</v>
      </c>
      <c r="N34" s="14">
        <f>SUM(N29:N33)</f>
        <v>0</v>
      </c>
    </row>
    <row r="35" spans="1:10" ht="23.25">
      <c r="A35" s="5" t="s">
        <v>30</v>
      </c>
      <c r="B35" s="16"/>
      <c r="C35" s="88"/>
      <c r="D35" s="87"/>
      <c r="E35" s="98"/>
      <c r="F35" s="59"/>
      <c r="G35" s="116"/>
      <c r="H35" s="110"/>
      <c r="I35" s="110"/>
      <c r="J35" s="78"/>
    </row>
    <row r="36" spans="1:10" ht="23.25">
      <c r="A36" s="33" t="s">
        <v>31</v>
      </c>
      <c r="B36" s="12">
        <v>50000</v>
      </c>
      <c r="C36" s="13">
        <v>0</v>
      </c>
      <c r="D36" s="13">
        <v>38500</v>
      </c>
      <c r="E36" s="96" t="s">
        <v>88</v>
      </c>
      <c r="F36" s="62">
        <f>D36-B36</f>
        <v>-11500</v>
      </c>
      <c r="G36" s="57">
        <f>D36/B36*100</f>
        <v>77</v>
      </c>
      <c r="H36" s="108"/>
      <c r="I36" s="108"/>
      <c r="J36" s="78"/>
    </row>
    <row r="37" spans="1:14" ht="23.25">
      <c r="A37" s="3" t="s">
        <v>53</v>
      </c>
      <c r="B37" s="14">
        <f>SUM(B36)</f>
        <v>50000</v>
      </c>
      <c r="C37" s="13">
        <f>SUM(C36)</f>
        <v>0</v>
      </c>
      <c r="D37" s="15">
        <f>SUM(D36)</f>
        <v>38500</v>
      </c>
      <c r="E37" s="97" t="s">
        <v>88</v>
      </c>
      <c r="F37" s="61">
        <f>D37-B37</f>
        <v>-11500</v>
      </c>
      <c r="G37" s="115">
        <f>D37/B37*100</f>
        <v>77</v>
      </c>
      <c r="H37" s="54"/>
      <c r="I37" s="54"/>
      <c r="J37" s="14">
        <f>SUM(J36)</f>
        <v>0</v>
      </c>
      <c r="K37" s="15">
        <f>SUM(K36)</f>
        <v>0</v>
      </c>
      <c r="L37" s="14">
        <f>SUM(L36)</f>
        <v>0</v>
      </c>
      <c r="M37" s="14">
        <f>SUM(M36)</f>
        <v>0</v>
      </c>
      <c r="N37" s="14">
        <f>SUM(N36)</f>
        <v>0</v>
      </c>
    </row>
    <row r="38" spans="1:14" ht="23.25">
      <c r="A38" s="3" t="s">
        <v>32</v>
      </c>
      <c r="B38" s="14">
        <f>B9+B15+B24+B27+B34+B37</f>
        <v>121700000</v>
      </c>
      <c r="C38" s="35">
        <f>C9+C15+C24+C27+C34+C37</f>
        <v>10303525.950000001</v>
      </c>
      <c r="D38" s="35">
        <f>D9+D15+D24+D27+D34+D37</f>
        <v>112580971.28</v>
      </c>
      <c r="E38" s="97" t="s">
        <v>88</v>
      </c>
      <c r="F38" s="74">
        <f>F9+F15+F24+F34+F37</f>
        <v>-9506126.719999999</v>
      </c>
      <c r="G38" s="112">
        <f>D38/B38*100</f>
        <v>92.50696078882498</v>
      </c>
      <c r="H38" s="104"/>
      <c r="I38" s="104"/>
      <c r="J38" s="14">
        <f>J9+J15+J24+J27+J34+J37</f>
        <v>18763128.229999997</v>
      </c>
      <c r="K38" s="15">
        <f>K9+K15+K24+K27+K34+K37</f>
        <v>9705696.21</v>
      </c>
      <c r="L38" s="14">
        <f>L9+L15+L24+L27+L34+L37</f>
        <v>0</v>
      </c>
      <c r="M38" s="14">
        <f>M9+M15+M24+M27+M34+M37</f>
        <v>0</v>
      </c>
      <c r="N38" s="14">
        <f>N9+N15+N24+N27+N34+N37</f>
        <v>0</v>
      </c>
    </row>
    <row r="39" spans="1:14" ht="23.25">
      <c r="A39" s="3"/>
      <c r="B39" s="14"/>
      <c r="C39" s="35"/>
      <c r="D39" s="35"/>
      <c r="E39" s="97"/>
      <c r="F39" s="74"/>
      <c r="G39" s="112"/>
      <c r="H39" s="118"/>
      <c r="I39" s="118"/>
      <c r="J39" s="119"/>
      <c r="K39" s="120"/>
      <c r="L39" s="119"/>
      <c r="M39" s="119"/>
      <c r="N39" s="119"/>
    </row>
    <row r="40" spans="1:10" ht="21.75">
      <c r="A40" s="32" t="s">
        <v>33</v>
      </c>
      <c r="B40" s="52"/>
      <c r="C40" s="9"/>
      <c r="D40" s="39"/>
      <c r="E40" s="39"/>
      <c r="F40" s="60"/>
      <c r="G40" s="116"/>
      <c r="H40" s="110"/>
      <c r="I40" s="110"/>
      <c r="J40" s="78"/>
    </row>
    <row r="41" spans="1:10" ht="21.75">
      <c r="A41" s="32" t="s">
        <v>34</v>
      </c>
      <c r="B41" s="21"/>
      <c r="C41" s="27"/>
      <c r="D41" s="27"/>
      <c r="E41" s="19"/>
      <c r="F41" s="59"/>
      <c r="G41" s="116"/>
      <c r="H41" s="110"/>
      <c r="I41" s="110"/>
      <c r="J41" s="78">
        <f>C42+D42</f>
        <v>272698878.95</v>
      </c>
    </row>
    <row r="42" spans="1:11" ht="23.25">
      <c r="A42" s="1" t="s">
        <v>35</v>
      </c>
      <c r="B42" s="22">
        <v>222000000</v>
      </c>
      <c r="C42" s="50">
        <v>18221257.16</v>
      </c>
      <c r="D42" s="19">
        <v>254477621.79</v>
      </c>
      <c r="E42" s="94" t="s">
        <v>85</v>
      </c>
      <c r="F42" s="59">
        <f aca="true" t="shared" si="2" ref="F42:F49">D42-B42</f>
        <v>32477621.78999999</v>
      </c>
      <c r="G42" s="57">
        <v>100</v>
      </c>
      <c r="H42" s="108"/>
      <c r="I42" s="108"/>
      <c r="J42" s="78">
        <v>39164607.44</v>
      </c>
      <c r="K42" s="78">
        <v>0</v>
      </c>
    </row>
    <row r="43" spans="1:10" ht="23.25">
      <c r="A43" s="1" t="s">
        <v>36</v>
      </c>
      <c r="B43" s="18">
        <v>0</v>
      </c>
      <c r="C43" s="91">
        <v>0</v>
      </c>
      <c r="D43" s="19">
        <v>0</v>
      </c>
      <c r="E43" s="100"/>
      <c r="F43" s="60">
        <f t="shared" si="2"/>
        <v>0</v>
      </c>
      <c r="G43" s="116">
        <v>0</v>
      </c>
      <c r="H43" s="110"/>
      <c r="I43" s="110"/>
      <c r="J43" s="78"/>
    </row>
    <row r="44" spans="1:11" ht="23.25">
      <c r="A44" s="1" t="s">
        <v>37</v>
      </c>
      <c r="B44" s="22">
        <v>75600000</v>
      </c>
      <c r="C44" s="50">
        <v>10904876.95</v>
      </c>
      <c r="D44" s="19">
        <v>84512767.04</v>
      </c>
      <c r="E44" s="94" t="s">
        <v>85</v>
      </c>
      <c r="F44" s="59">
        <f t="shared" si="2"/>
        <v>8912767.040000007</v>
      </c>
      <c r="G44" s="57">
        <v>100</v>
      </c>
      <c r="H44" s="108"/>
      <c r="I44" s="108"/>
      <c r="J44" s="78">
        <v>30217742.5</v>
      </c>
      <c r="K44" s="78">
        <v>0</v>
      </c>
    </row>
    <row r="45" spans="1:11" ht="39">
      <c r="A45" s="46" t="s">
        <v>38</v>
      </c>
      <c r="B45" s="48">
        <v>42000000</v>
      </c>
      <c r="C45" s="113">
        <v>1805381.56</v>
      </c>
      <c r="D45" s="49">
        <v>39953125.31</v>
      </c>
      <c r="E45" s="96" t="s">
        <v>88</v>
      </c>
      <c r="F45" s="81">
        <f t="shared" si="2"/>
        <v>-2046874.6899999976</v>
      </c>
      <c r="G45" s="57">
        <f>D45/B45*100</f>
        <v>95.12648883333334</v>
      </c>
      <c r="H45" s="111"/>
      <c r="I45" s="111"/>
      <c r="J45" s="82">
        <v>29624792.74</v>
      </c>
      <c r="K45" s="82">
        <v>533880.14</v>
      </c>
    </row>
    <row r="46" spans="1:11" ht="23.25">
      <c r="A46" s="1" t="s">
        <v>39</v>
      </c>
      <c r="B46" s="18">
        <v>7200000</v>
      </c>
      <c r="C46" s="19">
        <v>0</v>
      </c>
      <c r="D46" s="19">
        <v>9852290.28</v>
      </c>
      <c r="E46" s="94" t="s">
        <v>85</v>
      </c>
      <c r="F46" s="59">
        <f t="shared" si="2"/>
        <v>2652290.2799999993</v>
      </c>
      <c r="G46" s="57">
        <v>100</v>
      </c>
      <c r="H46" s="108"/>
      <c r="I46" s="108"/>
      <c r="J46" s="78">
        <v>1659654.64</v>
      </c>
      <c r="K46" s="78">
        <v>0</v>
      </c>
    </row>
    <row r="47" spans="1:11" ht="23.25">
      <c r="A47" s="33" t="s">
        <v>40</v>
      </c>
      <c r="B47" s="12">
        <v>1500000</v>
      </c>
      <c r="C47" s="89">
        <v>645845.79</v>
      </c>
      <c r="D47" s="19">
        <v>2061737.82</v>
      </c>
      <c r="E47" s="94" t="s">
        <v>85</v>
      </c>
      <c r="F47" s="59">
        <f t="shared" si="2"/>
        <v>561737.8200000001</v>
      </c>
      <c r="G47" s="57">
        <v>100</v>
      </c>
      <c r="H47" s="108"/>
      <c r="I47" s="108"/>
      <c r="J47" s="78">
        <v>793501.06</v>
      </c>
      <c r="K47" s="78">
        <v>0</v>
      </c>
    </row>
    <row r="48" spans="1:14" ht="23.25">
      <c r="A48" s="4" t="s">
        <v>54</v>
      </c>
      <c r="B48" s="14">
        <f>SUM(B42:B47)</f>
        <v>348300000</v>
      </c>
      <c r="C48" s="35">
        <f>SUM(C42:C47)</f>
        <v>31577361.459999997</v>
      </c>
      <c r="D48" s="15">
        <f>SUM(D42:D47)</f>
        <v>390857542.23999995</v>
      </c>
      <c r="E48" s="94" t="s">
        <v>85</v>
      </c>
      <c r="F48" s="61">
        <f t="shared" si="2"/>
        <v>42557542.23999995</v>
      </c>
      <c r="G48" s="115">
        <v>100</v>
      </c>
      <c r="H48" s="54"/>
      <c r="I48" s="54"/>
      <c r="J48" s="14">
        <f>SUM(J42:J47)</f>
        <v>101460298.38</v>
      </c>
      <c r="K48" s="15">
        <f>SUM(K42:K47)</f>
        <v>533880.14</v>
      </c>
      <c r="L48" s="14">
        <f>SUM(L42:L47)</f>
        <v>0</v>
      </c>
      <c r="M48" s="14">
        <f>SUM(M42:M47)</f>
        <v>0</v>
      </c>
      <c r="N48" s="14">
        <f>SUM(N42:N47)</f>
        <v>0</v>
      </c>
    </row>
    <row r="49" spans="1:14" ht="23.25">
      <c r="A49" s="211" t="s">
        <v>97</v>
      </c>
      <c r="B49" s="14">
        <f>B38+B48</f>
        <v>470000000</v>
      </c>
      <c r="C49" s="35">
        <f>C38+C48</f>
        <v>41880887.41</v>
      </c>
      <c r="D49" s="35">
        <f>D38+D48</f>
        <v>503438513.52</v>
      </c>
      <c r="E49" s="94" t="s">
        <v>85</v>
      </c>
      <c r="F49" s="61">
        <f t="shared" si="2"/>
        <v>33438513.51999998</v>
      </c>
      <c r="G49" s="115">
        <v>100</v>
      </c>
      <c r="H49" s="54"/>
      <c r="I49" s="54"/>
      <c r="J49" s="14">
        <f>J38+J48</f>
        <v>120223426.60999998</v>
      </c>
      <c r="K49" s="15">
        <f>K38+K48</f>
        <v>10239576.350000001</v>
      </c>
      <c r="L49" s="14">
        <f>L38+L48</f>
        <v>0</v>
      </c>
      <c r="M49" s="14">
        <f>M38+M48</f>
        <v>0</v>
      </c>
      <c r="N49" s="14">
        <f>N38+N48</f>
        <v>0</v>
      </c>
    </row>
    <row r="50" spans="1:10" ht="23.25">
      <c r="A50" s="5" t="s">
        <v>41</v>
      </c>
      <c r="B50" s="28"/>
      <c r="C50" s="29"/>
      <c r="D50" s="30"/>
      <c r="E50" s="101"/>
      <c r="F50" s="64"/>
      <c r="G50" s="53"/>
      <c r="H50" s="110"/>
      <c r="I50" s="110"/>
      <c r="J50" s="78"/>
    </row>
    <row r="51" spans="1:10" ht="23.25">
      <c r="A51" s="1" t="s">
        <v>14</v>
      </c>
      <c r="B51" s="18">
        <v>0</v>
      </c>
      <c r="C51" s="19">
        <v>0</v>
      </c>
      <c r="D51" s="19">
        <v>0</v>
      </c>
      <c r="E51" s="100"/>
      <c r="F51" s="60">
        <f>D51-B51</f>
        <v>0</v>
      </c>
      <c r="G51" s="53"/>
      <c r="H51" s="110"/>
      <c r="I51" s="110"/>
      <c r="J51" s="78"/>
    </row>
    <row r="52" spans="1:10" ht="23.25">
      <c r="A52" s="1" t="s">
        <v>48</v>
      </c>
      <c r="B52" s="84">
        <v>0</v>
      </c>
      <c r="C52" s="19">
        <v>0</v>
      </c>
      <c r="D52" s="19">
        <v>62256911</v>
      </c>
      <c r="E52" s="96"/>
      <c r="F52" s="60">
        <v>0</v>
      </c>
      <c r="G52" s="83"/>
      <c r="H52" s="108"/>
      <c r="I52" s="108"/>
      <c r="J52" s="78"/>
    </row>
    <row r="53" spans="1:10" ht="23.25">
      <c r="A53" s="3" t="s">
        <v>55</v>
      </c>
      <c r="B53" s="14"/>
      <c r="C53" s="15">
        <f>SUM(C52)</f>
        <v>0</v>
      </c>
      <c r="D53" s="15">
        <f>SUM(D52)</f>
        <v>62256911</v>
      </c>
      <c r="E53" s="97"/>
      <c r="F53" s="65">
        <v>0</v>
      </c>
      <c r="G53" s="54"/>
      <c r="H53" s="108"/>
      <c r="I53" s="108"/>
      <c r="J53" s="78"/>
    </row>
    <row r="54" spans="1:10" ht="23.25">
      <c r="A54" s="5" t="s">
        <v>42</v>
      </c>
      <c r="B54" s="25"/>
      <c r="C54" s="26"/>
      <c r="D54" s="19">
        <f>J54+K54</f>
        <v>0</v>
      </c>
      <c r="E54" s="101"/>
      <c r="F54" s="64"/>
      <c r="G54" s="53"/>
      <c r="H54" s="110"/>
      <c r="I54" s="110"/>
      <c r="J54" s="78"/>
    </row>
    <row r="55" spans="1:10" ht="23.25">
      <c r="A55" s="1" t="s">
        <v>13</v>
      </c>
      <c r="B55" s="18">
        <v>0</v>
      </c>
      <c r="C55" s="19">
        <v>0</v>
      </c>
      <c r="D55" s="19"/>
      <c r="E55" s="100"/>
      <c r="F55" s="64"/>
      <c r="G55" s="53"/>
      <c r="H55" s="110"/>
      <c r="I55" s="110"/>
      <c r="J55" s="78"/>
    </row>
    <row r="56" spans="1:10" ht="23.25">
      <c r="A56" s="1" t="s">
        <v>58</v>
      </c>
      <c r="B56" s="18">
        <v>0</v>
      </c>
      <c r="C56" s="19">
        <v>0</v>
      </c>
      <c r="D56" s="19">
        <f>J56+K56</f>
        <v>0</v>
      </c>
      <c r="E56" s="100"/>
      <c r="F56" s="60"/>
      <c r="G56" s="53"/>
      <c r="H56" s="110"/>
      <c r="I56" s="110"/>
      <c r="J56" s="78"/>
    </row>
    <row r="57" spans="1:10" ht="23.25">
      <c r="A57" s="1" t="s">
        <v>60</v>
      </c>
      <c r="B57" s="37">
        <v>0</v>
      </c>
      <c r="C57" s="19">
        <v>0</v>
      </c>
      <c r="D57" s="19">
        <v>103680000</v>
      </c>
      <c r="E57" s="102"/>
      <c r="F57" s="66"/>
      <c r="G57" s="53"/>
      <c r="H57" s="110"/>
      <c r="I57" s="110"/>
      <c r="J57" s="78"/>
    </row>
    <row r="58" spans="1:10" ht="23.25">
      <c r="A58" s="34" t="s">
        <v>8</v>
      </c>
      <c r="B58" s="16">
        <f>SUM(B56:B57)</f>
        <v>0</v>
      </c>
      <c r="C58" s="23">
        <f>SUM(C55:C57)</f>
        <v>0</v>
      </c>
      <c r="D58" s="23">
        <f>SUM(D54:D57)</f>
        <v>103680000</v>
      </c>
      <c r="E58" s="103"/>
      <c r="F58" s="65"/>
      <c r="G58" s="55"/>
      <c r="H58" s="110"/>
      <c r="I58" s="110"/>
      <c r="J58" s="78"/>
    </row>
    <row r="59" spans="1:11" ht="24" thickBot="1">
      <c r="A59" s="6" t="s">
        <v>43</v>
      </c>
      <c r="B59" s="31">
        <f>B49+B53+B58</f>
        <v>470000000</v>
      </c>
      <c r="C59" s="36">
        <f>C49+C53+C58</f>
        <v>41880887.41</v>
      </c>
      <c r="D59" s="36">
        <f>D49+D53+D58</f>
        <v>669375424.52</v>
      </c>
      <c r="E59" s="210" t="s">
        <v>85</v>
      </c>
      <c r="F59" s="67">
        <f>D59-B59</f>
        <v>199375424.51999998</v>
      </c>
      <c r="G59" s="114">
        <v>100</v>
      </c>
      <c r="H59" s="56"/>
      <c r="I59" s="56"/>
      <c r="J59" s="79">
        <f>J49+J53+J58</f>
        <v>120223426.60999998</v>
      </c>
      <c r="K59" s="79">
        <f>SUM(K49)</f>
        <v>10239576.350000001</v>
      </c>
    </row>
    <row r="60" spans="1:6" ht="21.75" thickTop="1">
      <c r="A60" s="7"/>
      <c r="B60" s="8"/>
      <c r="C60" s="8"/>
      <c r="D60" s="90"/>
      <c r="E60" s="8"/>
      <c r="F60" s="38"/>
    </row>
    <row r="61" spans="1:3" ht="20.25">
      <c r="A61" s="75"/>
      <c r="C61" s="91"/>
    </row>
    <row r="62" ht="20.25">
      <c r="C62" s="121"/>
    </row>
    <row r="63" ht="21">
      <c r="F63" s="209"/>
    </row>
    <row r="64" ht="20.25">
      <c r="F64" s="78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zoomScalePageLayoutView="0" workbookViewId="0" topLeftCell="A1">
      <selection activeCell="H24" sqref="H24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25.57421875" style="0" customWidth="1"/>
    <col min="4" max="4" width="25.8515625" style="0" customWidth="1"/>
    <col min="5" max="5" width="12.140625" style="0" customWidth="1"/>
    <col min="6" max="6" width="32.7109375" style="0" customWidth="1"/>
    <col min="7" max="7" width="12.140625" style="0" customWidth="1"/>
    <col min="8" max="8" width="13.57421875" style="0" bestFit="1" customWidth="1"/>
    <col min="9" max="9" width="28.00390625" style="0" customWidth="1"/>
  </cols>
  <sheetData>
    <row r="1" spans="1:7" ht="26.25">
      <c r="A1" s="225" t="s">
        <v>96</v>
      </c>
      <c r="B1" s="225"/>
      <c r="C1" s="225"/>
      <c r="D1" s="225"/>
      <c r="E1" s="225"/>
      <c r="F1" s="225"/>
      <c r="G1" s="225"/>
    </row>
    <row r="2" spans="1:7" ht="26.25">
      <c r="A2" s="226" t="s">
        <v>100</v>
      </c>
      <c r="B2" s="226"/>
      <c r="C2" s="226"/>
      <c r="D2" s="226"/>
      <c r="E2" s="226"/>
      <c r="F2" s="226"/>
      <c r="G2" s="226"/>
    </row>
    <row r="3" spans="1:7" ht="51" customHeight="1">
      <c r="A3" s="223" t="s">
        <v>92</v>
      </c>
      <c r="B3" s="223"/>
      <c r="C3" s="122" t="s">
        <v>64</v>
      </c>
      <c r="D3" s="122" t="s">
        <v>44</v>
      </c>
      <c r="E3" s="122" t="s">
        <v>69</v>
      </c>
      <c r="F3" s="123" t="s">
        <v>70</v>
      </c>
      <c r="G3" s="122" t="s">
        <v>69</v>
      </c>
    </row>
    <row r="4" spans="1:7" ht="21.75">
      <c r="A4" s="124" t="s">
        <v>61</v>
      </c>
      <c r="B4" s="125"/>
      <c r="C4" s="126"/>
      <c r="D4" s="126"/>
      <c r="E4" s="126"/>
      <c r="F4" s="126"/>
      <c r="G4" s="126"/>
    </row>
    <row r="5" spans="1:9" ht="23.25">
      <c r="A5" s="127"/>
      <c r="B5" s="128" t="s">
        <v>62</v>
      </c>
      <c r="C5" s="129">
        <v>470000000</v>
      </c>
      <c r="D5" s="130">
        <v>503438513.52</v>
      </c>
      <c r="E5" s="131">
        <v>100</v>
      </c>
      <c r="F5" s="132">
        <f>C5-D5</f>
        <v>-33438513.51999998</v>
      </c>
      <c r="G5" s="131">
        <f>100-E5</f>
        <v>0</v>
      </c>
      <c r="I5" s="86"/>
    </row>
    <row r="6" spans="1:9" ht="23.25">
      <c r="A6" s="127"/>
      <c r="B6" s="128" t="s">
        <v>81</v>
      </c>
      <c r="C6" s="130"/>
      <c r="D6" s="130">
        <v>62256911</v>
      </c>
      <c r="E6" s="133"/>
      <c r="F6" s="134"/>
      <c r="G6" s="133"/>
      <c r="I6" s="78"/>
    </row>
    <row r="7" spans="1:9" ht="23.25">
      <c r="A7" s="127"/>
      <c r="B7" s="128" t="s">
        <v>95</v>
      </c>
      <c r="C7" s="135">
        <v>0</v>
      </c>
      <c r="D7" s="136">
        <v>103680000</v>
      </c>
      <c r="E7" s="130"/>
      <c r="F7" s="137"/>
      <c r="G7" s="138"/>
      <c r="I7" s="78"/>
    </row>
    <row r="8" spans="1:9" ht="23.25">
      <c r="A8" s="139"/>
      <c r="B8" s="140" t="s">
        <v>59</v>
      </c>
      <c r="C8" s="141">
        <f>SUM(C5:C7)</f>
        <v>470000000</v>
      </c>
      <c r="D8" s="142">
        <f>SUM(D5:D7)</f>
        <v>669375424.52</v>
      </c>
      <c r="E8" s="143">
        <v>100</v>
      </c>
      <c r="F8" s="144">
        <f>SUM(F5:F7)</f>
        <v>-33438513.51999998</v>
      </c>
      <c r="G8" s="143">
        <f>100-E8</f>
        <v>0</v>
      </c>
      <c r="I8" s="78"/>
    </row>
    <row r="9" spans="1:9" ht="21.75">
      <c r="A9" s="145"/>
      <c r="B9" s="146"/>
      <c r="C9" s="147"/>
      <c r="D9" s="147"/>
      <c r="E9" s="147"/>
      <c r="F9" s="147"/>
      <c r="G9" s="148"/>
      <c r="I9" s="92"/>
    </row>
    <row r="10" spans="1:7" ht="54">
      <c r="A10" s="224" t="s">
        <v>0</v>
      </c>
      <c r="B10" s="224"/>
      <c r="C10" s="149" t="s">
        <v>65</v>
      </c>
      <c r="D10" s="149" t="s">
        <v>68</v>
      </c>
      <c r="E10" s="149" t="s">
        <v>69</v>
      </c>
      <c r="F10" s="150" t="s">
        <v>66</v>
      </c>
      <c r="G10" s="149" t="s">
        <v>69</v>
      </c>
    </row>
    <row r="11" spans="1:7" ht="21.75">
      <c r="A11" s="151" t="s">
        <v>63</v>
      </c>
      <c r="B11" s="152"/>
      <c r="C11" s="153"/>
      <c r="D11" s="153"/>
      <c r="E11" s="153"/>
      <c r="F11" s="154"/>
      <c r="G11" s="153"/>
    </row>
    <row r="12" spans="1:9" ht="23.25">
      <c r="A12" s="155"/>
      <c r="B12" s="156" t="s">
        <v>82</v>
      </c>
      <c r="C12" s="206">
        <v>470000000</v>
      </c>
      <c r="D12" s="159">
        <v>339244087.64000005</v>
      </c>
      <c r="E12" s="207">
        <f>D12/C12*100</f>
        <v>72.17959311489362</v>
      </c>
      <c r="F12" s="159">
        <f>C12-D12</f>
        <v>130755912.35999995</v>
      </c>
      <c r="G12" s="160">
        <f>100-E12</f>
        <v>27.82040688510638</v>
      </c>
      <c r="I12" s="92"/>
    </row>
    <row r="13" spans="1:9" ht="23.25">
      <c r="A13" s="155"/>
      <c r="B13" s="156" t="s">
        <v>83</v>
      </c>
      <c r="C13" s="162"/>
      <c r="D13" s="161"/>
      <c r="E13" s="131"/>
      <c r="F13" s="159"/>
      <c r="G13" s="160"/>
      <c r="I13" s="92"/>
    </row>
    <row r="14" spans="1:9" ht="23.25">
      <c r="A14" s="155"/>
      <c r="B14" s="156" t="s">
        <v>84</v>
      </c>
      <c r="C14" s="157">
        <v>0</v>
      </c>
      <c r="D14" s="158"/>
      <c r="E14" s="162"/>
      <c r="F14" s="159">
        <f>C14-D14</f>
        <v>0</v>
      </c>
      <c r="G14" s="160"/>
      <c r="I14" s="86"/>
    </row>
    <row r="15" spans="1:7" ht="23.25">
      <c r="A15" s="155"/>
      <c r="B15" s="163" t="s">
        <v>91</v>
      </c>
      <c r="C15" s="164">
        <v>0</v>
      </c>
      <c r="D15" s="165">
        <v>0</v>
      </c>
      <c r="E15" s="133"/>
      <c r="F15" s="166">
        <f>C15-D15</f>
        <v>0</v>
      </c>
      <c r="G15" s="160"/>
    </row>
    <row r="16" spans="1:7" ht="23.25">
      <c r="A16" s="167"/>
      <c r="B16" s="168" t="s">
        <v>59</v>
      </c>
      <c r="C16" s="169">
        <f>SUM(C12:C15)</f>
        <v>470000000</v>
      </c>
      <c r="D16" s="170">
        <f>SUM(D12:D15)</f>
        <v>339244087.64000005</v>
      </c>
      <c r="E16" s="171">
        <f>D16/C16*100</f>
        <v>72.17959311489362</v>
      </c>
      <c r="F16" s="170">
        <f>SUM(F12:F15)</f>
        <v>130755912.35999995</v>
      </c>
      <c r="G16" s="172">
        <f>SUM(G12:G15)</f>
        <v>27.82040688510638</v>
      </c>
    </row>
    <row r="17" spans="1:9" ht="23.25">
      <c r="A17" s="145"/>
      <c r="B17" s="146"/>
      <c r="C17" s="173"/>
      <c r="D17" s="174"/>
      <c r="E17" s="175"/>
      <c r="F17" s="174"/>
      <c r="G17" s="176"/>
      <c r="I17" s="78"/>
    </row>
    <row r="18" spans="1:9" ht="24">
      <c r="A18" s="145" t="s">
        <v>102</v>
      </c>
      <c r="B18" s="145"/>
      <c r="C18" s="177"/>
      <c r="D18" s="178"/>
      <c r="E18" s="146"/>
      <c r="F18" s="145"/>
      <c r="G18" s="148"/>
      <c r="I18" s="86"/>
    </row>
    <row r="19" spans="1:9" ht="24">
      <c r="A19" s="145" t="s">
        <v>93</v>
      </c>
      <c r="B19" s="145" t="s">
        <v>103</v>
      </c>
      <c r="C19" s="177"/>
      <c r="D19" s="178"/>
      <c r="E19" s="146"/>
      <c r="F19" s="145"/>
      <c r="G19" s="148"/>
      <c r="I19" s="78"/>
    </row>
    <row r="20" spans="1:9" ht="24">
      <c r="A20" s="179" t="s">
        <v>104</v>
      </c>
      <c r="B20" s="148"/>
      <c r="C20" s="148"/>
      <c r="D20" s="178"/>
      <c r="E20" s="146"/>
      <c r="F20" s="148"/>
      <c r="G20" s="148"/>
      <c r="H20" s="77"/>
      <c r="I20" s="105"/>
    </row>
    <row r="21" spans="1:9" ht="21.75">
      <c r="A21" s="180"/>
      <c r="B21" s="145" t="s">
        <v>105</v>
      </c>
      <c r="C21" s="148"/>
      <c r="D21" s="181"/>
      <c r="E21" s="182"/>
      <c r="F21" s="148"/>
      <c r="G21" s="148"/>
      <c r="I21" s="92"/>
    </row>
    <row r="22" spans="1:8" ht="29.25" customHeight="1">
      <c r="A22" s="145" t="s">
        <v>106</v>
      </c>
      <c r="B22" s="148"/>
      <c r="C22" s="183"/>
      <c r="D22" s="183"/>
      <c r="E22" s="183"/>
      <c r="F22" s="183"/>
      <c r="G22" s="183"/>
      <c r="H22" s="86"/>
    </row>
    <row r="23" spans="1:7" ht="20.25">
      <c r="A23" s="183"/>
      <c r="B23" s="183"/>
      <c r="C23" s="183"/>
      <c r="D23" s="183"/>
      <c r="E23" s="183"/>
      <c r="F23" s="183"/>
      <c r="G23" s="183"/>
    </row>
    <row r="24" spans="1:7" ht="20.25">
      <c r="A24" s="183"/>
      <c r="B24" s="183"/>
      <c r="C24" s="183"/>
      <c r="D24" s="183"/>
      <c r="E24" s="183"/>
      <c r="F24" s="183"/>
      <c r="G24" s="183"/>
    </row>
    <row r="25" spans="1:7" ht="20.25">
      <c r="A25" s="183"/>
      <c r="B25" s="183"/>
      <c r="C25" s="183"/>
      <c r="D25" s="183"/>
      <c r="E25" s="183"/>
      <c r="F25" s="183"/>
      <c r="G25" s="183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7" sqref="H7"/>
    </sheetView>
  </sheetViews>
  <sheetFormatPr defaultColWidth="9.140625" defaultRowHeight="20.25"/>
  <cols>
    <col min="1" max="1" width="26.421875" style="0" customWidth="1"/>
    <col min="2" max="2" width="25.8515625" style="215" customWidth="1"/>
    <col min="3" max="3" width="29.8515625" style="0" customWidth="1"/>
    <col min="4" max="4" width="14.28125" style="0" customWidth="1"/>
    <col min="5" max="5" width="24.8515625" style="0" customWidth="1"/>
    <col min="6" max="6" width="14.00390625" style="0" customWidth="1"/>
    <col min="8" max="8" width="20.140625" style="213" customWidth="1"/>
    <col min="9" max="9" width="19.28125" style="0" customWidth="1"/>
  </cols>
  <sheetData>
    <row r="1" spans="1:6" ht="24" customHeight="1">
      <c r="A1" s="184"/>
      <c r="B1" s="184" t="s">
        <v>101</v>
      </c>
      <c r="C1" s="184"/>
      <c r="D1" s="184"/>
      <c r="E1" s="184"/>
      <c r="F1" s="183"/>
    </row>
    <row r="2" spans="1:6" ht="33.75" customHeight="1">
      <c r="A2" s="185" t="s">
        <v>10</v>
      </c>
      <c r="B2" s="186" t="s">
        <v>65</v>
      </c>
      <c r="C2" s="187" t="s">
        <v>67</v>
      </c>
      <c r="D2" s="187" t="s">
        <v>69</v>
      </c>
      <c r="E2" s="187" t="s">
        <v>66</v>
      </c>
      <c r="F2" s="187" t="s">
        <v>69</v>
      </c>
    </row>
    <row r="3" spans="1:9" ht="23.25" customHeight="1">
      <c r="A3" s="188" t="s">
        <v>11</v>
      </c>
      <c r="B3" s="189">
        <v>42747000</v>
      </c>
      <c r="C3" s="188">
        <v>41556932.4</v>
      </c>
      <c r="D3" s="188">
        <f aca="true" t="shared" si="0" ref="D3:D12">C3/B3*100</f>
        <v>97.2160207733876</v>
      </c>
      <c r="E3" s="190">
        <f aca="true" t="shared" si="1" ref="E3:E12">B3-C3</f>
        <v>1190067.6000000015</v>
      </c>
      <c r="F3" s="191">
        <f aca="true" t="shared" si="2" ref="F3:F12">100-D3</f>
        <v>2.783979226612402</v>
      </c>
      <c r="I3" s="86"/>
    </row>
    <row r="4" spans="1:9" ht="23.25" customHeight="1">
      <c r="A4" s="188" t="s">
        <v>1</v>
      </c>
      <c r="B4" s="189">
        <v>29858000</v>
      </c>
      <c r="C4" s="188">
        <v>26496452.03</v>
      </c>
      <c r="D4" s="188">
        <f t="shared" si="0"/>
        <v>88.74155010382478</v>
      </c>
      <c r="E4" s="190">
        <f t="shared" si="1"/>
        <v>3361547.969999999</v>
      </c>
      <c r="F4" s="191">
        <f t="shared" si="2"/>
        <v>11.258449896175222</v>
      </c>
      <c r="I4" s="86"/>
    </row>
    <row r="5" spans="1:9" ht="23.25" customHeight="1">
      <c r="A5" s="188" t="s">
        <v>2</v>
      </c>
      <c r="B5" s="189">
        <v>28500000</v>
      </c>
      <c r="C5" s="188">
        <v>31174462.88</v>
      </c>
      <c r="D5" s="188">
        <f t="shared" si="0"/>
        <v>109.38408028070174</v>
      </c>
      <c r="E5" s="190">
        <f t="shared" si="1"/>
        <v>-2674462.879999999</v>
      </c>
      <c r="F5" s="191">
        <f t="shared" si="2"/>
        <v>-9.384080280701738</v>
      </c>
      <c r="I5" s="86"/>
    </row>
    <row r="6" spans="1:9" ht="23.25" customHeight="1">
      <c r="A6" s="188" t="s">
        <v>3</v>
      </c>
      <c r="B6" s="189">
        <v>18275000</v>
      </c>
      <c r="C6" s="188">
        <v>12277591.53</v>
      </c>
      <c r="D6" s="188">
        <f t="shared" si="0"/>
        <v>67.18244339261285</v>
      </c>
      <c r="E6" s="190">
        <f t="shared" si="1"/>
        <v>5997408.470000001</v>
      </c>
      <c r="F6" s="191">
        <f t="shared" si="2"/>
        <v>32.81755660738715</v>
      </c>
      <c r="I6" s="86"/>
    </row>
    <row r="7" spans="1:9" ht="23.25" customHeight="1">
      <c r="A7" s="188" t="s">
        <v>4</v>
      </c>
      <c r="B7" s="192">
        <v>163182200</v>
      </c>
      <c r="C7" s="188">
        <v>130516563.93</v>
      </c>
      <c r="D7" s="188">
        <f t="shared" si="0"/>
        <v>79.9821082998023</v>
      </c>
      <c r="E7" s="190">
        <f t="shared" si="1"/>
        <v>32665636.069999993</v>
      </c>
      <c r="F7" s="191">
        <f t="shared" si="2"/>
        <v>20.017891700197694</v>
      </c>
      <c r="I7" s="86"/>
    </row>
    <row r="8" spans="1:9" ht="23.25" customHeight="1">
      <c r="A8" s="188" t="s">
        <v>5</v>
      </c>
      <c r="B8" s="189">
        <v>32350000</v>
      </c>
      <c r="C8" s="188">
        <v>26428233.94</v>
      </c>
      <c r="D8" s="188">
        <f t="shared" si="0"/>
        <v>81.69469533230294</v>
      </c>
      <c r="E8" s="190">
        <f t="shared" si="1"/>
        <v>5921766.059999999</v>
      </c>
      <c r="F8" s="191">
        <f t="shared" si="2"/>
        <v>18.305304667697058</v>
      </c>
      <c r="I8" s="86"/>
    </row>
    <row r="9" spans="1:9" ht="23.25" customHeight="1">
      <c r="A9" s="188" t="s">
        <v>6</v>
      </c>
      <c r="B9" s="189">
        <v>17505000</v>
      </c>
      <c r="C9" s="188">
        <v>16947881.93</v>
      </c>
      <c r="D9" s="188">
        <f t="shared" si="0"/>
        <v>96.8173774921451</v>
      </c>
      <c r="E9" s="190">
        <f t="shared" si="1"/>
        <v>557118.0700000003</v>
      </c>
      <c r="F9" s="191">
        <f t="shared" si="2"/>
        <v>3.1826225078549015</v>
      </c>
      <c r="I9" s="86"/>
    </row>
    <row r="10" spans="1:9" ht="23.25" customHeight="1">
      <c r="A10" s="188" t="s">
        <v>7</v>
      </c>
      <c r="B10" s="189">
        <v>46125000</v>
      </c>
      <c r="C10" s="188">
        <v>36804000</v>
      </c>
      <c r="D10" s="188">
        <f t="shared" si="0"/>
        <v>79.79186991869919</v>
      </c>
      <c r="E10" s="190">
        <f t="shared" si="1"/>
        <v>9321000</v>
      </c>
      <c r="F10" s="191">
        <f t="shared" si="2"/>
        <v>20.20813008130081</v>
      </c>
      <c r="I10" s="86"/>
    </row>
    <row r="11" spans="1:9" ht="23.25" customHeight="1">
      <c r="A11" s="188" t="s">
        <v>71</v>
      </c>
      <c r="B11" s="189">
        <v>13140800</v>
      </c>
      <c r="C11" s="188">
        <v>10652060</v>
      </c>
      <c r="D11" s="188">
        <f t="shared" si="0"/>
        <v>81.06097041276026</v>
      </c>
      <c r="E11" s="190">
        <f t="shared" si="1"/>
        <v>2488740</v>
      </c>
      <c r="F11" s="191">
        <f t="shared" si="2"/>
        <v>18.939029587239745</v>
      </c>
      <c r="I11" s="86"/>
    </row>
    <row r="12" spans="1:9" ht="23.25" customHeight="1">
      <c r="A12" s="188" t="s">
        <v>12</v>
      </c>
      <c r="B12" s="189">
        <v>78317000</v>
      </c>
      <c r="C12" s="188">
        <v>6389909</v>
      </c>
      <c r="D12" s="188">
        <f t="shared" si="0"/>
        <v>8.15903188324374</v>
      </c>
      <c r="E12" s="190">
        <f t="shared" si="1"/>
        <v>71927091</v>
      </c>
      <c r="F12" s="191">
        <f t="shared" si="2"/>
        <v>91.84096811675626</v>
      </c>
      <c r="I12" s="86"/>
    </row>
    <row r="13" spans="1:6" ht="23.25" customHeight="1">
      <c r="A13" s="193"/>
      <c r="B13" s="183"/>
      <c r="C13" s="194"/>
      <c r="D13" s="194"/>
      <c r="E13" s="195"/>
      <c r="F13" s="196"/>
    </row>
    <row r="14" spans="1:6" ht="23.25" customHeight="1" thickBot="1">
      <c r="A14" s="148"/>
      <c r="B14" s="197">
        <f>SUM(B3:B13)</f>
        <v>470000000</v>
      </c>
      <c r="C14" s="198">
        <f>SUM(C3:C13)</f>
        <v>339244087.64000005</v>
      </c>
      <c r="D14" s="198">
        <f>C14/B14*100</f>
        <v>72.17959311489362</v>
      </c>
      <c r="E14" s="198">
        <f>SUM(E3:E13)</f>
        <v>130755912.35999998</v>
      </c>
      <c r="F14" s="199">
        <f>100-D14</f>
        <v>27.82040688510638</v>
      </c>
    </row>
    <row r="15" spans="1:6" ht="23.25" customHeight="1" thickTop="1">
      <c r="A15" s="183"/>
      <c r="B15" s="183"/>
      <c r="C15" s="183"/>
      <c r="D15" s="183"/>
      <c r="E15" s="183"/>
      <c r="F15" s="183"/>
    </row>
    <row r="16" spans="1:6" ht="21.75">
      <c r="A16" s="148"/>
      <c r="B16" s="200"/>
      <c r="C16" s="147"/>
      <c r="D16" s="147"/>
      <c r="E16" s="147"/>
      <c r="F16" s="201"/>
    </row>
    <row r="17" spans="1:8" s="205" customFormat="1" ht="21.75">
      <c r="A17" s="187" t="s">
        <v>0</v>
      </c>
      <c r="B17" s="187" t="s">
        <v>75</v>
      </c>
      <c r="C17" s="187" t="s">
        <v>72</v>
      </c>
      <c r="D17" s="187" t="s">
        <v>69</v>
      </c>
      <c r="E17" s="187" t="s">
        <v>73</v>
      </c>
      <c r="F17" s="187" t="s">
        <v>69</v>
      </c>
      <c r="H17" s="214"/>
    </row>
    <row r="18" spans="1:6" ht="21.75">
      <c r="A18" s="193" t="s">
        <v>74</v>
      </c>
      <c r="B18" s="202">
        <v>88977642.15</v>
      </c>
      <c r="C18" s="188">
        <v>71266426.59</v>
      </c>
      <c r="D18" s="188">
        <f>C18/B18*100</f>
        <v>80.094757365966</v>
      </c>
      <c r="E18" s="188">
        <f>B18-C18</f>
        <v>17711215.560000002</v>
      </c>
      <c r="F18" s="203">
        <f>100-D18</f>
        <v>19.905242634033996</v>
      </c>
    </row>
    <row r="19" spans="1:6" ht="20.25">
      <c r="A19" s="183"/>
      <c r="B19" s="183"/>
      <c r="C19" s="183"/>
      <c r="D19" s="183"/>
      <c r="E19" s="183"/>
      <c r="F19" s="183"/>
    </row>
    <row r="20" spans="1:6" ht="20.25">
      <c r="A20" s="183"/>
      <c r="B20" s="183"/>
      <c r="C20" s="183"/>
      <c r="D20" s="183"/>
      <c r="E20" s="183"/>
      <c r="F20" s="183"/>
    </row>
    <row r="21" spans="1:6" ht="20.25">
      <c r="A21" s="183"/>
      <c r="B21" s="183"/>
      <c r="C21" s="183"/>
      <c r="D21" s="183"/>
      <c r="E21" s="183"/>
      <c r="F21" s="183"/>
    </row>
    <row r="22" spans="1:6" ht="20.25">
      <c r="A22" s="183"/>
      <c r="B22" s="183"/>
      <c r="C22" s="183"/>
      <c r="D22" s="183"/>
      <c r="E22" s="183"/>
      <c r="F22" s="183"/>
    </row>
    <row r="23" spans="1:6" ht="20.25">
      <c r="A23" s="183"/>
      <c r="B23" s="183"/>
      <c r="C23" s="183"/>
      <c r="D23" s="183"/>
      <c r="E23" s="183"/>
      <c r="F23" s="183"/>
    </row>
    <row r="24" spans="1:6" ht="20.25">
      <c r="A24" s="183"/>
      <c r="B24" s="183"/>
      <c r="C24" s="183"/>
      <c r="D24" s="183"/>
      <c r="E24" s="183"/>
      <c r="F24" s="183"/>
    </row>
    <row r="25" spans="1:6" ht="20.25">
      <c r="A25" s="183"/>
      <c r="B25" s="183"/>
      <c r="C25" s="183"/>
      <c r="D25" s="183"/>
      <c r="E25" s="183"/>
      <c r="F25" s="183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2011-09-09T04:00:55Z</cp:lastPrinted>
  <dcterms:created xsi:type="dcterms:W3CDTF">2004-11-04T07:29:04Z</dcterms:created>
  <dcterms:modified xsi:type="dcterms:W3CDTF">2011-10-19T01:39:10Z</dcterms:modified>
  <cp:category/>
  <cp:version/>
  <cp:contentType/>
  <cp:contentStatus/>
</cp:coreProperties>
</file>