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10" windowHeight="8685" tabRatio="763" activeTab="3"/>
  </bookViews>
  <sheets>
    <sheet name="สรุปรายรับ (เสนอนายก)" sheetId="1" r:id="rId1"/>
    <sheet name="รายละเอียดรายรับ" sheetId="2" r:id="rId2"/>
    <sheet name="รายงานสรุปรับ-จ่าย" sheetId="3" r:id="rId3"/>
    <sheet name="รายละเอียดรายจ่าย" sheetId="4" r:id="rId4"/>
  </sheets>
  <definedNames>
    <definedName name="_xlnm.Print_Titles" localSheetId="1">'รายละเอียดรายรับ'!$2:$4</definedName>
  </definedNames>
  <calcPr fullCalcOnLoad="1"/>
</workbook>
</file>

<file path=xl/sharedStrings.xml><?xml version="1.0" encoding="utf-8"?>
<sst xmlns="http://schemas.openxmlformats.org/spreadsheetml/2006/main" count="173" uniqueCount="114">
  <si>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</si>
  <si>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</si>
  <si>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</si>
  <si>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</si>
  <si>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</si>
  <si>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</si>
  <si>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</si>
  <si>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</si>
  <si>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</si>
  <si>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</si>
  <si>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</si>
  <si>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</si>
  <si>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</si>
  <si>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</si>
  <si>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</si>
  <si>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</si>
  <si>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</si>
  <si>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</si>
  <si>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</si>
  <si>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>ค่าธรรมเนียมเกี่ยวกับใบอนุญาตการขายสุรา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</si>
  <si>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</si>
  <si>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</si>
  <si>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</si>
  <si>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</si>
  <si>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</si>
  <si>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</si>
  <si>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</si>
  <si>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</si>
  <si>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</si>
  <si>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</si>
  <si>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</si>
  <si>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</si>
  <si>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</si>
  <si>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</si>
  <si>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</si>
  <si>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</si>
  <si>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</si>
  <si>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</si>
  <si>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</si>
  <si>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</si>
  <si>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</si>
  <si>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</si>
  <si>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</si>
  <si>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</si>
  <si>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</si>
  <si>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เงินที่ผู้อุทิศให้</t>
  </si>
  <si>
    <t>ค่าจำหน่ายแบบพิมพ์และคำร้อง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</si>
  <si>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</si>
  <si>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</si>
  <si>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</si>
  <si>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</si>
  <si>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</si>
  <si>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</si>
  <si>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</si>
  <si>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</si>
  <si>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</si>
  <si>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</si>
  <si>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</si>
  <si>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</si>
  <si>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</si>
  <si>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</si>
  <si>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</si>
  <si>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</si>
  <si>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</si>
  <si>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</si>
  <si>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</si>
  <si>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</si>
  <si>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</si>
  <si>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</si>
  <si>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</si>
  <si>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</si>
  <si>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</si>
  <si>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</si>
  <si>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</si>
  <si>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</si>
  <si>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</si>
  <si>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</si>
  <si>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ค่าเช่ารถสุขา</t>
  </si>
  <si>
    <t>1.2 เงินอุดหนุนทั่วไป</t>
  </si>
  <si>
    <t>2.1 จากเงินรายได้</t>
  </si>
  <si>
    <t>2.2 จากเงินอุดหนุนทั่วไป</t>
  </si>
  <si>
    <t>+</t>
  </si>
  <si>
    <t>ต่ำกว่า</t>
  </si>
  <si>
    <t>เกินกว่า</t>
  </si>
  <si>
    <t>-</t>
  </si>
  <si>
    <t>รับจริง</t>
  </si>
  <si>
    <t>คิดเป็น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</si>
  <si>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</si>
  <si>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</si>
  <si>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</si>
  <si>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</si>
  <si>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 xml:space="preserve">                         รวมทั้งสิ้น(ไม่รวมเงินอุดหนุน)</t>
  </si>
  <si>
    <t>งบประมาณตั้งไว้</t>
  </si>
  <si>
    <t>คิดเป็นร้อยละ</t>
  </si>
  <si>
    <t>หมายเหตุ</t>
  </si>
  <si>
    <t>หมวดเงินอุดหนุนทั่วไป</t>
  </si>
  <si>
    <t>หมวดเงินอุดหนุนเฉพาะกิจ</t>
  </si>
  <si>
    <t xml:space="preserve">รายรับรวมเงินอุดหนุน   </t>
  </si>
  <si>
    <t xml:space="preserve">รายรับที่ไม่รวมเงินอุดหนุน   </t>
  </si>
  <si>
    <t xml:space="preserve">          ประมาณการตั้งจ่ายไว้               </t>
  </si>
  <si>
    <t>รายงาน  รายรับ และ รายจ่าย ประจำปีงบประมาณ 2555</t>
  </si>
  <si>
    <t>2.3 จากเงินอุดหนุเฉพาะกิจ</t>
  </si>
  <si>
    <t>สรุปรายรับขององค์การบริหารส่วนจังหวัดสุพรรณบุรี</t>
  </si>
  <si>
    <t xml:space="preserve">5. รายรับจริงมากกว่ารายจ่ายจริง เป็นเงิน 116,173,868.43 บาท </t>
  </si>
  <si>
    <t>เงินอุดหนุนเงินรางวัล</t>
  </si>
  <si>
    <t>จ่ายจากเงินรายได้  ณ  วันที่  30 เม.ย. 2555</t>
  </si>
  <si>
    <t>ณ   วันที่ 30 เมษายน 2555</t>
  </si>
  <si>
    <t>ณ วันที่ 30 เมษายน  2555</t>
  </si>
  <si>
    <t>รายงานการรับเงินรายได้ขององค์การบริหารส่วนจังหวัดสุพรรณบุรี     ข้อมูล ณ วันที่ 30 เมษายน 2555</t>
  </si>
  <si>
    <t>เดือน (30 เม.ย. 55)</t>
  </si>
  <si>
    <t xml:space="preserve">3. เงินรายรับ ประมาณการรายรับไว้ทั้งสิ้น 530,000,000 บาท รับแต่ต้นปี จำนวน 330,235,727.14 บาท   </t>
  </si>
  <si>
    <t xml:space="preserve">คิดเป็นร้อยละ 62.31  ต่ำกว่าประมาณการ 199,764,272.86 บาท </t>
  </si>
  <si>
    <t xml:space="preserve">4. การเบิกจ่ายเงิน ประมาณการรายจ่าย จำนวน 530,000,000 บาท เบิกจ่ายแล้วจำนวน 178,188,607.07 บาท </t>
  </si>
  <si>
    <t>คิดร้อยละ 33.62 งบประมาณคงเหลือ 351,811,392.93 บาท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</si>
</sst>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ดดดด\ ปปปป"/>
    <numFmt numFmtId="204" formatCode="_-* #,##0_-;\-* #,##0_-;_-* &quot;-&quot;??_-;_-@_-"/>
    <numFmt numFmtId="205" formatCode="_(* #,##0.0_);_(* \(#,##0.0\);_(* &quot;-&quot;??_);_(@_)"/>
    <numFmt numFmtId="206" formatCode="_(* #,##0_);_(* \(#,##0\);_(* &quot;-&quot;??_);_(@_)"/>
    <numFmt numFmtId="207" formatCode="_-* #,##0.0_-;\-* #,##0.0_-;_-* &quot;-&quot;??_-;_-@_-"/>
    <numFmt numFmtId="208" formatCode="#,##0.0"/>
    <numFmt numFmtId="209" formatCode="0.0"/>
    <numFmt numFmtId="210" formatCode="0.00_ ;[Red]\-0.00\ "/>
    <numFmt numFmtId="211" formatCode="0.00;[Red]0.00"/>
    <numFmt numFmtId="212" formatCode="_(* #,##0.000_);_(* \(#,##0.000\);_(* &quot;-&quot;??_);_(@_)"/>
    <numFmt numFmtId="213" formatCode="_(* #,##0.0000_);_(* \(#,##0.0000\);_(* &quot;-&quot;??_);_(@_)"/>
    <numFmt numFmtId="214" formatCode="0.0;[Red]0.0"/>
    <numFmt numFmtId="215" formatCode="0;[Red]0"/>
    <numFmt numFmtId="216" formatCode="_(* #,##0.00000_);_(* \(#,##0.00000\);_(* &quot;-&quot;??_);_(@_)"/>
    <numFmt numFmtId="217" formatCode="#,##0.000"/>
    <numFmt numFmtId="218" formatCode="#,##0.00;[Red]#,##0.00"/>
    <numFmt numFmtId="219" formatCode="_(* #,##0.00_);_(* \(#,##0.00\);_(* &quot;-&quot;_);_(@_)"/>
    <numFmt numFmtId="220" formatCode="0.0%"/>
  </numFmts>
  <fonts count="51">
    <font>
      <sz val="14"/>
      <name val="BrowalliaUPC"/>
      <family val="0"/>
    </font>
    <font>
      <sz val="8"/>
      <name val="BrowalliaUPC"/>
      <family val="2"/>
    </font>
    <font>
      <b/>
      <sz val="13"/>
      <name val="CordiaUPC"/>
      <family val="2"/>
    </font>
    <font>
      <u val="single"/>
      <sz val="14"/>
      <color indexed="12"/>
      <name val="BrowalliaUPC"/>
      <family val="2"/>
    </font>
    <font>
      <u val="single"/>
      <sz val="14"/>
      <color indexed="36"/>
      <name val="BrowalliaUPC"/>
      <family val="2"/>
    </font>
    <font>
      <sz val="14"/>
      <color indexed="10"/>
      <name val="BrowalliaUPC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0"/>
      <name val="TH SarabunPSK"/>
      <family val="2"/>
    </font>
    <font>
      <sz val="18"/>
      <color indexed="10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5"/>
      <color indexed="1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u val="single"/>
      <sz val="14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17" borderId="3" applyNumberFormat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8" fillId="7" borderId="4" applyNumberFormat="0" applyAlignment="0" applyProtection="0"/>
    <xf numFmtId="0" fontId="29" fillId="18" borderId="0" applyNumberFormat="0" applyBorder="0" applyAlignment="0" applyProtection="0"/>
    <xf numFmtId="0" fontId="30" fillId="0" borderId="5" applyNumberFormat="0" applyFill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204" fontId="2" fillId="0" borderId="10" xfId="35" applyNumberFormat="1" applyFont="1" applyBorder="1" applyAlignment="1">
      <alignment horizontal="right" vertical="center"/>
    </xf>
    <xf numFmtId="204" fontId="2" fillId="0" borderId="11" xfId="35" applyNumberFormat="1" applyFont="1" applyBorder="1" applyAlignment="1">
      <alignment horizontal="right" vertical="center"/>
    </xf>
    <xf numFmtId="206" fontId="0" fillId="0" borderId="0" xfId="0" applyNumberFormat="1" applyAlignment="1">
      <alignment/>
    </xf>
    <xf numFmtId="43" fontId="0" fillId="0" borderId="0" xfId="35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35" applyFont="1" applyAlignment="1">
      <alignment/>
    </xf>
    <xf numFmtId="198" fontId="0" fillId="0" borderId="0" xfId="0" applyNumberFormat="1" applyAlignment="1">
      <alignment/>
    </xf>
    <xf numFmtId="198" fontId="5" fillId="0" borderId="0" xfId="0" applyNumberFormat="1" applyFont="1" applyAlignment="1">
      <alignment/>
    </xf>
    <xf numFmtId="204" fontId="2" fillId="0" borderId="0" xfId="35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06" fontId="9" fillId="0" borderId="18" xfId="35" applyNumberFormat="1" applyFont="1" applyBorder="1" applyAlignment="1">
      <alignment/>
    </xf>
    <xf numFmtId="43" fontId="9" fillId="0" borderId="18" xfId="35" applyFont="1" applyBorder="1" applyAlignment="1">
      <alignment horizontal="center"/>
    </xf>
    <xf numFmtId="2" fontId="9" fillId="0" borderId="18" xfId="35" applyNumberFormat="1" applyFont="1" applyBorder="1" applyAlignment="1">
      <alignment horizontal="center"/>
    </xf>
    <xf numFmtId="43" fontId="9" fillId="0" borderId="18" xfId="35" applyFont="1" applyBorder="1" applyAlignment="1">
      <alignment/>
    </xf>
    <xf numFmtId="206" fontId="9" fillId="0" borderId="18" xfId="35" applyNumberFormat="1" applyFont="1" applyBorder="1" applyAlignment="1">
      <alignment horizontal="center"/>
    </xf>
    <xf numFmtId="2" fontId="9" fillId="0" borderId="18" xfId="35" applyNumberFormat="1" applyFont="1" applyBorder="1" applyAlignment="1">
      <alignment/>
    </xf>
    <xf numFmtId="206" fontId="9" fillId="0" borderId="19" xfId="35" applyNumberFormat="1" applyFont="1" applyBorder="1" applyAlignment="1">
      <alignment/>
    </xf>
    <xf numFmtId="43" fontId="9" fillId="0" borderId="19" xfId="35" applyFont="1" applyBorder="1" applyAlignment="1">
      <alignment horizontal="center"/>
    </xf>
    <xf numFmtId="2" fontId="9" fillId="0" borderId="19" xfId="35" applyNumberFormat="1" applyFont="1" applyBorder="1" applyAlignment="1">
      <alignment/>
    </xf>
    <xf numFmtId="206" fontId="9" fillId="0" borderId="19" xfId="35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3" fontId="9" fillId="0" borderId="12" xfId="35" applyNumberFormat="1" applyFont="1" applyBorder="1" applyAlignment="1">
      <alignment/>
    </xf>
    <xf numFmtId="4" fontId="9" fillId="0" borderId="12" xfId="35" applyNumberFormat="1" applyFont="1" applyBorder="1" applyAlignment="1">
      <alignment/>
    </xf>
    <xf numFmtId="2" fontId="9" fillId="0" borderId="12" xfId="35" applyNumberFormat="1" applyFont="1" applyBorder="1" applyAlignment="1">
      <alignment horizontal="center"/>
    </xf>
    <xf numFmtId="43" fontId="9" fillId="0" borderId="12" xfId="35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3" fontId="8" fillId="0" borderId="0" xfId="35" applyFont="1" applyBorder="1" applyAlignment="1">
      <alignment/>
    </xf>
    <xf numFmtId="0" fontId="8" fillId="0" borderId="0" xfId="0" applyFont="1" applyAlignment="1">
      <alignment/>
    </xf>
    <xf numFmtId="43" fontId="7" fillId="0" borderId="22" xfId="35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43" fontId="8" fillId="0" borderId="25" xfId="35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206" fontId="9" fillId="0" borderId="27" xfId="35" applyNumberFormat="1" applyFont="1" applyBorder="1" applyAlignment="1">
      <alignment/>
    </xf>
    <xf numFmtId="43" fontId="9" fillId="0" borderId="27" xfId="35" applyFont="1" applyBorder="1" applyAlignment="1">
      <alignment horizontal="center"/>
    </xf>
    <xf numFmtId="43" fontId="9" fillId="0" borderId="27" xfId="35" applyFont="1" applyBorder="1" applyAlignment="1">
      <alignment/>
    </xf>
    <xf numFmtId="1" fontId="9" fillId="0" borderId="27" xfId="35" applyNumberFormat="1" applyFont="1" applyBorder="1" applyAlignment="1">
      <alignment horizontal="center"/>
    </xf>
    <xf numFmtId="43" fontId="10" fillId="0" borderId="27" xfId="35" applyFont="1" applyBorder="1" applyAlignment="1">
      <alignment horizontal="center"/>
    </xf>
    <xf numFmtId="206" fontId="9" fillId="0" borderId="27" xfId="35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06" fontId="9" fillId="0" borderId="28" xfId="35" applyNumberFormat="1" applyFont="1" applyBorder="1" applyAlignment="1">
      <alignment/>
    </xf>
    <xf numFmtId="43" fontId="9" fillId="0" borderId="28" xfId="35" applyFont="1" applyBorder="1" applyAlignment="1">
      <alignment horizontal="center"/>
    </xf>
    <xf numFmtId="43" fontId="9" fillId="0" borderId="28" xfId="35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206" fontId="9" fillId="0" borderId="22" xfId="35" applyNumberFormat="1" applyFont="1" applyBorder="1" applyAlignment="1">
      <alignment/>
    </xf>
    <xf numFmtId="43" fontId="9" fillId="0" borderId="22" xfId="35" applyFont="1" applyBorder="1" applyAlignment="1">
      <alignment/>
    </xf>
    <xf numFmtId="2" fontId="9" fillId="0" borderId="22" xfId="35" applyNumberFormat="1" applyFont="1" applyBorder="1" applyAlignment="1">
      <alignment horizontal="center"/>
    </xf>
    <xf numFmtId="206" fontId="9" fillId="0" borderId="0" xfId="35" applyNumberFormat="1" applyFont="1" applyBorder="1" applyAlignment="1">
      <alignment/>
    </xf>
    <xf numFmtId="43" fontId="9" fillId="0" borderId="0" xfId="35" applyFont="1" applyBorder="1" applyAlignment="1">
      <alignment/>
    </xf>
    <xf numFmtId="206" fontId="9" fillId="0" borderId="0" xfId="35" applyNumberFormat="1" applyFont="1" applyBorder="1" applyAlignment="1">
      <alignment horizontal="center"/>
    </xf>
    <xf numFmtId="3" fontId="9" fillId="0" borderId="0" xfId="35" applyNumberFormat="1" applyFont="1" applyBorder="1" applyAlignment="1">
      <alignment horizontal="center"/>
    </xf>
    <xf numFmtId="206" fontId="6" fillId="0" borderId="0" xfId="0" applyNumberFormat="1" applyFont="1" applyAlignment="1">
      <alignment/>
    </xf>
    <xf numFmtId="43" fontId="11" fillId="0" borderId="0" xfId="35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206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43" fontId="8" fillId="0" borderId="0" xfId="35" applyFont="1" applyBorder="1" applyAlignment="1">
      <alignment/>
    </xf>
    <xf numFmtId="43" fontId="6" fillId="0" borderId="10" xfId="35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3" fontId="8" fillId="0" borderId="10" xfId="35" applyFont="1" applyBorder="1" applyAlignment="1">
      <alignment/>
    </xf>
    <xf numFmtId="206" fontId="8" fillId="0" borderId="10" xfId="35" applyNumberFormat="1" applyFont="1" applyBorder="1" applyAlignment="1">
      <alignment/>
    </xf>
    <xf numFmtId="43" fontId="8" fillId="0" borderId="31" xfId="35" applyFont="1" applyBorder="1" applyAlignment="1">
      <alignment/>
    </xf>
    <xf numFmtId="198" fontId="13" fillId="0" borderId="10" xfId="0" applyNumberFormat="1" applyFont="1" applyBorder="1" applyAlignment="1">
      <alignment/>
    </xf>
    <xf numFmtId="206" fontId="8" fillId="0" borderId="0" xfId="35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43" fontId="8" fillId="0" borderId="11" xfId="35" applyFont="1" applyBorder="1" applyAlignment="1">
      <alignment/>
    </xf>
    <xf numFmtId="43" fontId="8" fillId="0" borderId="32" xfId="35" applyFont="1" applyBorder="1" applyAlignment="1">
      <alignment/>
    </xf>
    <xf numFmtId="0" fontId="13" fillId="0" borderId="11" xfId="0" applyFont="1" applyBorder="1" applyAlignment="1">
      <alignment/>
    </xf>
    <xf numFmtId="206" fontId="8" fillId="0" borderId="33" xfId="35" applyNumberFormat="1" applyFont="1" applyBorder="1" applyAlignment="1">
      <alignment/>
    </xf>
    <xf numFmtId="43" fontId="8" fillId="0" borderId="33" xfId="35" applyFont="1" applyBorder="1" applyAlignment="1">
      <alignment/>
    </xf>
    <xf numFmtId="198" fontId="13" fillId="0" borderId="33" xfId="0" applyNumberFormat="1" applyFont="1" applyBorder="1" applyAlignment="1">
      <alignment/>
    </xf>
    <xf numFmtId="206" fontId="8" fillId="0" borderId="0" xfId="35" applyNumberFormat="1" applyFont="1" applyBorder="1" applyAlignment="1">
      <alignment/>
    </xf>
    <xf numFmtId="198" fontId="13" fillId="0" borderId="0" xfId="0" applyNumberFormat="1" applyFont="1" applyBorder="1" applyAlignment="1">
      <alignment/>
    </xf>
    <xf numFmtId="43" fontId="8" fillId="0" borderId="10" xfId="35" applyFont="1" applyBorder="1" applyAlignment="1">
      <alignment horizontal="center"/>
    </xf>
    <xf numFmtId="198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06" fontId="9" fillId="0" borderId="26" xfId="35" applyNumberFormat="1" applyFont="1" applyBorder="1" applyAlignment="1">
      <alignment/>
    </xf>
    <xf numFmtId="2" fontId="9" fillId="0" borderId="17" xfId="35" applyNumberFormat="1" applyFont="1" applyBorder="1" applyAlignment="1">
      <alignment horizontal="center"/>
    </xf>
    <xf numFmtId="0" fontId="35" fillId="0" borderId="0" xfId="51" applyFont="1" applyFill="1">
      <alignment/>
      <protection/>
    </xf>
    <xf numFmtId="0" fontId="36" fillId="0" borderId="0" xfId="51" applyFont="1" applyFill="1">
      <alignment/>
      <protection/>
    </xf>
    <xf numFmtId="0" fontId="38" fillId="0" borderId="0" xfId="51" applyFont="1" applyFill="1" applyAlignment="1">
      <alignment/>
      <protection/>
    </xf>
    <xf numFmtId="0" fontId="39" fillId="0" borderId="0" xfId="51" applyFont="1" applyFill="1" applyAlignment="1">
      <alignment/>
      <protection/>
    </xf>
    <xf numFmtId="0" fontId="39" fillId="0" borderId="34" xfId="51" applyFont="1" applyFill="1" applyBorder="1" applyAlignment="1">
      <alignment horizontal="center"/>
      <protection/>
    </xf>
    <xf numFmtId="0" fontId="41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40" fillId="5" borderId="35" xfId="51" applyFont="1" applyFill="1" applyBorder="1">
      <alignment/>
      <protection/>
    </xf>
    <xf numFmtId="43" fontId="6" fillId="3" borderId="35" xfId="35" applyFont="1" applyFill="1" applyBorder="1" applyAlignment="1">
      <alignment horizontal="center" vertical="center"/>
    </xf>
    <xf numFmtId="43" fontId="6" fillId="24" borderId="35" xfId="35" applyFont="1" applyFill="1" applyBorder="1" applyAlignment="1">
      <alignment/>
    </xf>
    <xf numFmtId="43" fontId="8" fillId="4" borderId="35" xfId="35" applyFont="1" applyFill="1" applyBorder="1" applyAlignment="1">
      <alignment/>
    </xf>
    <xf numFmtId="198" fontId="42" fillId="0" borderId="0" xfId="51" applyNumberFormat="1" applyFont="1" applyFill="1">
      <alignment/>
      <protection/>
    </xf>
    <xf numFmtId="0" fontId="8" fillId="0" borderId="0" xfId="51" applyFont="1" applyFill="1">
      <alignment/>
      <protection/>
    </xf>
    <xf numFmtId="0" fontId="40" fillId="5" borderId="36" xfId="51" applyFont="1" applyFill="1" applyBorder="1">
      <alignment/>
      <protection/>
    </xf>
    <xf numFmtId="0" fontId="43" fillId="5" borderId="36" xfId="51" applyFont="1" applyFill="1" applyBorder="1">
      <alignment/>
      <protection/>
    </xf>
    <xf numFmtId="43" fontId="6" fillId="3" borderId="37" xfId="35" applyFont="1" applyFill="1" applyBorder="1" applyAlignment="1">
      <alignment horizontal="center" vertical="center"/>
    </xf>
    <xf numFmtId="43" fontId="6" fillId="24" borderId="37" xfId="35" applyFont="1" applyFill="1" applyBorder="1" applyAlignment="1">
      <alignment/>
    </xf>
    <xf numFmtId="0" fontId="8" fillId="0" borderId="36" xfId="51" applyFont="1" applyFill="1" applyBorder="1">
      <alignment/>
      <protection/>
    </xf>
    <xf numFmtId="0" fontId="42" fillId="0" borderId="0" xfId="51" applyFont="1" applyFill="1">
      <alignment/>
      <protection/>
    </xf>
    <xf numFmtId="0" fontId="8" fillId="0" borderId="38" xfId="51" applyFont="1" applyFill="1" applyBorder="1">
      <alignment/>
      <protection/>
    </xf>
    <xf numFmtId="43" fontId="8" fillId="0" borderId="38" xfId="35" applyFont="1" applyFill="1" applyBorder="1" applyAlignment="1">
      <alignment/>
    </xf>
    <xf numFmtId="43" fontId="6" fillId="0" borderId="38" xfId="35" applyFont="1" applyFill="1" applyBorder="1" applyAlignment="1">
      <alignment/>
    </xf>
    <xf numFmtId="0" fontId="8" fillId="0" borderId="35" xfId="51" applyFont="1" applyFill="1" applyBorder="1">
      <alignment/>
      <protection/>
    </xf>
    <xf numFmtId="0" fontId="15" fillId="0" borderId="0" xfId="51" applyFont="1" applyFill="1">
      <alignment/>
      <protection/>
    </xf>
    <xf numFmtId="0" fontId="44" fillId="0" borderId="0" xfId="51" applyFont="1" applyFill="1">
      <alignment/>
      <protection/>
    </xf>
    <xf numFmtId="43" fontId="6" fillId="7" borderId="36" xfId="35" applyFont="1" applyFill="1" applyBorder="1" applyAlignment="1">
      <alignment/>
    </xf>
    <xf numFmtId="43" fontId="6" fillId="7" borderId="37" xfId="35" applyFont="1" applyFill="1" applyBorder="1" applyAlignment="1">
      <alignment/>
    </xf>
    <xf numFmtId="198" fontId="6" fillId="7" borderId="36" xfId="50" applyNumberFormat="1" applyFont="1" applyFill="1" applyBorder="1">
      <alignment/>
      <protection/>
    </xf>
    <xf numFmtId="43" fontId="6" fillId="7" borderId="0" xfId="37" applyFont="1" applyFill="1" applyAlignment="1">
      <alignment/>
    </xf>
    <xf numFmtId="43" fontId="6" fillId="11" borderId="0" xfId="51" applyNumberFormat="1" applyFont="1" applyFill="1" applyAlignment="1">
      <alignment/>
      <protection/>
    </xf>
    <xf numFmtId="43" fontId="6" fillId="3" borderId="0" xfId="51" applyNumberFormat="1" applyFont="1" applyFill="1" applyAlignment="1">
      <alignment/>
      <protection/>
    </xf>
    <xf numFmtId="9" fontId="6" fillId="11" borderId="0" xfId="51" applyNumberFormat="1" applyFont="1" applyFill="1" applyAlignment="1">
      <alignment/>
      <protection/>
    </xf>
    <xf numFmtId="43" fontId="6" fillId="25" borderId="35" xfId="35" applyFont="1" applyFill="1" applyBorder="1" applyAlignment="1">
      <alignment/>
    </xf>
    <xf numFmtId="43" fontId="6" fillId="25" borderId="39" xfId="35" applyFont="1" applyFill="1" applyBorder="1" applyAlignment="1">
      <alignment/>
    </xf>
    <xf numFmtId="4" fontId="6" fillId="25" borderId="36" xfId="51" applyNumberFormat="1" applyFont="1" applyFill="1" applyBorder="1">
      <alignment/>
      <protection/>
    </xf>
    <xf numFmtId="43" fontId="6" fillId="25" borderId="36" xfId="35" applyFont="1" applyFill="1" applyBorder="1" applyAlignment="1">
      <alignment/>
    </xf>
    <xf numFmtId="43" fontId="6" fillId="25" borderId="37" xfId="35" applyFont="1" applyFill="1" applyBorder="1" applyAlignment="1">
      <alignment/>
    </xf>
    <xf numFmtId="10" fontId="6" fillId="3" borderId="0" xfId="51" applyNumberFormat="1" applyFont="1" applyFill="1" applyAlignment="1">
      <alignment/>
      <protection/>
    </xf>
    <xf numFmtId="43" fontId="6" fillId="25" borderId="0" xfId="51" applyNumberFormat="1" applyFont="1" applyFill="1" applyAlignment="1">
      <alignment/>
      <protection/>
    </xf>
    <xf numFmtId="43" fontId="0" fillId="0" borderId="0" xfId="35" applyAlignment="1">
      <alignment/>
    </xf>
    <xf numFmtId="43" fontId="0" fillId="0" borderId="0" xfId="35" applyAlignment="1">
      <alignment horizontal="center"/>
    </xf>
    <xf numFmtId="0" fontId="0" fillId="0" borderId="0" xfId="0" applyFont="1" applyAlignment="1">
      <alignment/>
    </xf>
    <xf numFmtId="43" fontId="13" fillId="0" borderId="0" xfId="35" applyFont="1" applyAlignment="1">
      <alignment/>
    </xf>
    <xf numFmtId="0" fontId="6" fillId="0" borderId="11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 wrapText="1"/>
    </xf>
    <xf numFmtId="0" fontId="13" fillId="0" borderId="42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43" fontId="47" fillId="0" borderId="11" xfId="35" applyFont="1" applyBorder="1" applyAlignment="1">
      <alignment/>
    </xf>
    <xf numFmtId="0" fontId="47" fillId="0" borderId="40" xfId="0" applyFont="1" applyBorder="1" applyAlignment="1">
      <alignment/>
    </xf>
    <xf numFmtId="0" fontId="13" fillId="0" borderId="0" xfId="0" applyFont="1" applyBorder="1" applyAlignment="1">
      <alignment/>
    </xf>
    <xf numFmtId="0" fontId="46" fillId="0" borderId="41" xfId="0" applyFont="1" applyBorder="1" applyAlignment="1">
      <alignment/>
    </xf>
    <xf numFmtId="3" fontId="46" fillId="0" borderId="41" xfId="0" applyNumberFormat="1" applyFont="1" applyBorder="1" applyAlignment="1">
      <alignment horizontal="right"/>
    </xf>
    <xf numFmtId="43" fontId="46" fillId="0" borderId="41" xfId="35" applyFont="1" applyBorder="1" applyAlignment="1">
      <alignment horizontal="right"/>
    </xf>
    <xf numFmtId="4" fontId="47" fillId="0" borderId="41" xfId="0" applyNumberFormat="1" applyFont="1" applyBorder="1" applyAlignment="1">
      <alignment horizontal="right"/>
    </xf>
    <xf numFmtId="4" fontId="47" fillId="0" borderId="42" xfId="35" applyNumberFormat="1" applyFont="1" applyBorder="1" applyAlignment="1">
      <alignment/>
    </xf>
    <xf numFmtId="0" fontId="13" fillId="0" borderId="41" xfId="0" applyFont="1" applyBorder="1" applyAlignment="1">
      <alignment/>
    </xf>
    <xf numFmtId="0" fontId="47" fillId="0" borderId="41" xfId="0" applyFont="1" applyBorder="1" applyAlignment="1">
      <alignment/>
    </xf>
    <xf numFmtId="204" fontId="47" fillId="0" borderId="41" xfId="35" applyNumberFormat="1" applyFont="1" applyBorder="1" applyAlignment="1">
      <alignment horizontal="right"/>
    </xf>
    <xf numFmtId="43" fontId="47" fillId="0" borderId="41" xfId="35" applyFont="1" applyBorder="1" applyAlignment="1">
      <alignment horizontal="right"/>
    </xf>
    <xf numFmtId="3" fontId="6" fillId="0" borderId="41" xfId="35" applyNumberFormat="1" applyFont="1" applyBorder="1" applyAlignment="1">
      <alignment horizontal="right" vertical="center" wrapText="1"/>
    </xf>
    <xf numFmtId="43" fontId="13" fillId="0" borderId="41" xfId="35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47" fillId="0" borderId="43" xfId="0" applyFont="1" applyBorder="1" applyAlignment="1">
      <alignment/>
    </xf>
    <xf numFmtId="204" fontId="47" fillId="0" borderId="43" xfId="35" applyNumberFormat="1" applyFont="1" applyBorder="1" applyAlignment="1">
      <alignment horizontal="right"/>
    </xf>
    <xf numFmtId="43" fontId="47" fillId="0" borderId="43" xfId="35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204" fontId="46" fillId="0" borderId="10" xfId="35" applyNumberFormat="1" applyFont="1" applyBorder="1" applyAlignment="1">
      <alignment horizontal="right" vertical="center"/>
    </xf>
    <xf numFmtId="43" fontId="46" fillId="0" borderId="10" xfId="35" applyNumberFormat="1" applyFont="1" applyBorder="1" applyAlignment="1">
      <alignment horizontal="right" vertical="center"/>
    </xf>
    <xf numFmtId="43" fontId="46" fillId="0" borderId="10" xfId="35" applyFont="1" applyBorder="1" applyAlignment="1">
      <alignment horizontal="right" vertical="center"/>
    </xf>
    <xf numFmtId="3" fontId="6" fillId="0" borderId="10" xfId="35" applyNumberFormat="1" applyFont="1" applyBorder="1" applyAlignment="1">
      <alignment horizontal="right" vertical="center" wrapText="1"/>
    </xf>
    <xf numFmtId="4" fontId="47" fillId="0" borderId="10" xfId="35" applyNumberFormat="1" applyFont="1" applyBorder="1" applyAlignment="1">
      <alignment/>
    </xf>
    <xf numFmtId="43" fontId="13" fillId="0" borderId="10" xfId="35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204" fontId="46" fillId="0" borderId="11" xfId="35" applyNumberFormat="1" applyFont="1" applyBorder="1" applyAlignment="1">
      <alignment horizontal="right"/>
    </xf>
    <xf numFmtId="4" fontId="46" fillId="0" borderId="11" xfId="0" applyNumberFormat="1" applyFont="1" applyBorder="1" applyAlignment="1">
      <alignment horizontal="right"/>
    </xf>
    <xf numFmtId="4" fontId="6" fillId="0" borderId="41" xfId="35" applyNumberFormat="1" applyFont="1" applyBorder="1" applyAlignment="1" quotePrefix="1">
      <alignment horizontal="right" vertical="center" wrapText="1"/>
    </xf>
    <xf numFmtId="4" fontId="6" fillId="0" borderId="41" xfId="35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/>
    </xf>
    <xf numFmtId="198" fontId="46" fillId="0" borderId="10" xfId="35" applyNumberFormat="1" applyFont="1" applyBorder="1" applyAlignment="1">
      <alignment horizontal="right" vertical="center"/>
    </xf>
    <xf numFmtId="4" fontId="47" fillId="0" borderId="45" xfId="35" applyNumberFormat="1" applyFont="1" applyBorder="1" applyAlignment="1">
      <alignment/>
    </xf>
    <xf numFmtId="43" fontId="47" fillId="0" borderId="11" xfId="35" applyFont="1" applyBorder="1" applyAlignment="1" quotePrefix="1">
      <alignment horizontal="right"/>
    </xf>
    <xf numFmtId="204" fontId="46" fillId="0" borderId="41" xfId="35" applyNumberFormat="1" applyFont="1" applyBorder="1" applyAlignment="1">
      <alignment horizontal="right"/>
    </xf>
    <xf numFmtId="43" fontId="47" fillId="0" borderId="42" xfId="35" applyFont="1" applyBorder="1" applyAlignment="1">
      <alignment/>
    </xf>
    <xf numFmtId="204" fontId="47" fillId="0" borderId="41" xfId="35" applyNumberFormat="1" applyFont="1" applyBorder="1" applyAlignment="1" quotePrefix="1">
      <alignment horizontal="right"/>
    </xf>
    <xf numFmtId="204" fontId="47" fillId="0" borderId="43" xfId="35" applyNumberFormat="1" applyFont="1" applyBorder="1" applyAlignment="1" quotePrefix="1">
      <alignment horizontal="right"/>
    </xf>
    <xf numFmtId="0" fontId="46" fillId="0" borderId="11" xfId="0" applyFont="1" applyBorder="1" applyAlignment="1">
      <alignment horizontal="left"/>
    </xf>
    <xf numFmtId="204" fontId="46" fillId="0" borderId="11" xfId="35" applyNumberFormat="1" applyFont="1" applyBorder="1" applyAlignment="1">
      <alignment horizontal="right" vertical="center"/>
    </xf>
    <xf numFmtId="198" fontId="46" fillId="0" borderId="11" xfId="35" applyNumberFormat="1" applyFont="1" applyBorder="1" applyAlignment="1">
      <alignment horizontal="right" vertical="center"/>
    </xf>
    <xf numFmtId="43" fontId="46" fillId="0" borderId="11" xfId="35" applyFont="1" applyBorder="1" applyAlignment="1">
      <alignment horizontal="right" vertical="center"/>
    </xf>
    <xf numFmtId="0" fontId="47" fillId="0" borderId="43" xfId="0" applyFont="1" applyBorder="1" applyAlignment="1">
      <alignment wrapText="1"/>
    </xf>
    <xf numFmtId="204" fontId="46" fillId="0" borderId="43" xfId="35" applyNumberFormat="1" applyFont="1" applyBorder="1" applyAlignment="1">
      <alignment horizontal="right" vertical="center"/>
    </xf>
    <xf numFmtId="198" fontId="47" fillId="0" borderId="43" xfId="35" applyNumberFormat="1" applyFont="1" applyBorder="1" applyAlignment="1">
      <alignment horizontal="right" vertical="center"/>
    </xf>
    <xf numFmtId="43" fontId="47" fillId="0" borderId="41" xfId="35" applyFont="1" applyBorder="1" applyAlignment="1">
      <alignment horizontal="right" vertical="center"/>
    </xf>
    <xf numFmtId="4" fontId="47" fillId="0" borderId="42" xfId="35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43" fontId="6" fillId="0" borderId="41" xfId="35" applyFont="1" applyBorder="1" applyAlignment="1" quotePrefix="1">
      <alignment horizontal="right" vertical="center" wrapText="1"/>
    </xf>
    <xf numFmtId="43" fontId="48" fillId="0" borderId="0" xfId="0" applyNumberFormat="1" applyFont="1" applyBorder="1" applyAlignment="1">
      <alignment/>
    </xf>
    <xf numFmtId="43" fontId="47" fillId="0" borderId="11" xfId="35" applyFont="1" applyBorder="1" applyAlignment="1">
      <alignment horizontal="right"/>
    </xf>
    <xf numFmtId="4" fontId="47" fillId="0" borderId="44" xfId="35" applyNumberFormat="1" applyFont="1" applyBorder="1" applyAlignment="1">
      <alignment/>
    </xf>
    <xf numFmtId="4" fontId="46" fillId="0" borderId="45" xfId="35" applyNumberFormat="1" applyFont="1" applyBorder="1" applyAlignment="1">
      <alignment horizontal="right" vertical="center"/>
    </xf>
    <xf numFmtId="43" fontId="13" fillId="26" borderId="10" xfId="35" applyFont="1" applyFill="1" applyBorder="1" applyAlignment="1">
      <alignment horizontal="center"/>
    </xf>
    <xf numFmtId="3" fontId="13" fillId="26" borderId="10" xfId="0" applyNumberFormat="1" applyFont="1" applyFill="1" applyBorder="1" applyAlignment="1">
      <alignment horizontal="center"/>
    </xf>
    <xf numFmtId="3" fontId="13" fillId="26" borderId="0" xfId="0" applyNumberFormat="1" applyFont="1" applyFill="1" applyBorder="1" applyAlignment="1">
      <alignment horizontal="center"/>
    </xf>
    <xf numFmtId="204" fontId="46" fillId="0" borderId="0" xfId="35" applyNumberFormat="1" applyFont="1" applyBorder="1" applyAlignment="1">
      <alignment horizontal="right" vertical="center"/>
    </xf>
    <xf numFmtId="43" fontId="46" fillId="0" borderId="0" xfId="35" applyFont="1" applyBorder="1" applyAlignment="1">
      <alignment horizontal="right" vertical="center"/>
    </xf>
    <xf numFmtId="204" fontId="47" fillId="0" borderId="41" xfId="35" applyNumberFormat="1" applyFont="1" applyBorder="1" applyAlignment="1">
      <alignment/>
    </xf>
    <xf numFmtId="43" fontId="47" fillId="0" borderId="41" xfId="35" applyFont="1" applyBorder="1" applyAlignment="1">
      <alignment/>
    </xf>
    <xf numFmtId="43" fontId="47" fillId="0" borderId="41" xfId="35" applyFont="1" applyBorder="1" applyAlignment="1" quotePrefix="1">
      <alignment/>
    </xf>
    <xf numFmtId="43" fontId="47" fillId="0" borderId="41" xfId="35" applyNumberFormat="1" applyFont="1" applyBorder="1" applyAlignment="1">
      <alignment horizontal="right"/>
    </xf>
    <xf numFmtId="43" fontId="6" fillId="0" borderId="41" xfId="35" applyFont="1" applyBorder="1" applyAlignment="1">
      <alignment horizontal="right" vertical="center" wrapText="1"/>
    </xf>
    <xf numFmtId="0" fontId="47" fillId="0" borderId="41" xfId="0" applyFont="1" applyBorder="1" applyAlignment="1">
      <alignment wrapText="1"/>
    </xf>
    <xf numFmtId="204" fontId="47" fillId="0" borderId="41" xfId="35" applyNumberFormat="1" applyFont="1" applyBorder="1" applyAlignment="1">
      <alignment horizontal="right" vertical="center"/>
    </xf>
    <xf numFmtId="43" fontId="47" fillId="0" borderId="41" xfId="35" applyNumberFormat="1" applyFont="1" applyBorder="1" applyAlignment="1">
      <alignment horizontal="center" vertical="center"/>
    </xf>
    <xf numFmtId="4" fontId="47" fillId="0" borderId="42" xfId="35" applyNumberFormat="1" applyFont="1" applyBorder="1" applyAlignment="1">
      <alignment horizontal="right" vertical="center"/>
    </xf>
    <xf numFmtId="43" fontId="13" fillId="0" borderId="0" xfId="35" applyFont="1" applyAlignment="1">
      <alignment horizontal="right" vertical="center"/>
    </xf>
    <xf numFmtId="43" fontId="47" fillId="0" borderId="41" xfId="35" applyNumberFormat="1" applyFont="1" applyBorder="1" applyAlignment="1">
      <alignment horizontal="right" vertical="center"/>
    </xf>
    <xf numFmtId="0" fontId="46" fillId="0" borderId="10" xfId="0" applyFont="1" applyBorder="1" applyAlignment="1">
      <alignment/>
    </xf>
    <xf numFmtId="204" fontId="46" fillId="0" borderId="11" xfId="35" applyNumberFormat="1" applyFont="1" applyBorder="1" applyAlignment="1" quotePrefix="1">
      <alignment horizontal="right"/>
    </xf>
    <xf numFmtId="43" fontId="46" fillId="0" borderId="11" xfId="35" applyFont="1" applyBorder="1" applyAlignment="1" quotePrefix="1">
      <alignment horizontal="right"/>
    </xf>
    <xf numFmtId="43" fontId="46" fillId="0" borderId="11" xfId="35" applyFont="1" applyBorder="1" applyAlignment="1" quotePrefix="1">
      <alignment/>
    </xf>
    <xf numFmtId="3" fontId="47" fillId="0" borderId="42" xfId="35" applyNumberFormat="1" applyFont="1" applyBorder="1" applyAlignment="1">
      <alignment/>
    </xf>
    <xf numFmtId="206" fontId="47" fillId="0" borderId="41" xfId="35" applyNumberFormat="1" applyFont="1" applyBorder="1" applyAlignment="1">
      <alignment horizontal="right"/>
    </xf>
    <xf numFmtId="43" fontId="47" fillId="0" borderId="45" xfId="35" applyFont="1" applyBorder="1" applyAlignment="1">
      <alignment/>
    </xf>
    <xf numFmtId="204" fontId="47" fillId="0" borderId="11" xfId="35" applyNumberFormat="1" applyFont="1" applyBorder="1" applyAlignment="1">
      <alignment/>
    </xf>
    <xf numFmtId="204" fontId="46" fillId="0" borderId="43" xfId="35" applyNumberFormat="1" applyFont="1" applyBorder="1" applyAlignment="1">
      <alignment horizontal="right"/>
    </xf>
    <xf numFmtId="43" fontId="6" fillId="0" borderId="43" xfId="35" applyFont="1" applyBorder="1" applyAlignment="1">
      <alignment horizontal="right" vertical="center" wrapText="1"/>
    </xf>
    <xf numFmtId="3" fontId="47" fillId="0" borderId="44" xfId="35" applyNumberFormat="1" applyFont="1" applyBorder="1" applyAlignment="1">
      <alignment/>
    </xf>
    <xf numFmtId="0" fontId="47" fillId="0" borderId="41" xfId="0" applyFont="1" applyBorder="1" applyAlignment="1">
      <alignment horizontal="center"/>
    </xf>
    <xf numFmtId="43" fontId="46" fillId="0" borderId="11" xfId="35" applyFont="1" applyBorder="1" applyAlignment="1">
      <alignment horizontal="right"/>
    </xf>
    <xf numFmtId="204" fontId="6" fillId="0" borderId="11" xfId="35" applyNumberFormat="1" applyFont="1" applyBorder="1" applyAlignment="1">
      <alignment horizontal="right" vertical="center" wrapText="1"/>
    </xf>
    <xf numFmtId="0" fontId="46" fillId="0" borderId="46" xfId="0" applyFont="1" applyBorder="1" applyAlignment="1">
      <alignment horizontal="center"/>
    </xf>
    <xf numFmtId="204" fontId="46" fillId="0" borderId="47" xfId="35" applyNumberFormat="1" applyFont="1" applyBorder="1" applyAlignment="1">
      <alignment horizontal="right" vertical="center"/>
    </xf>
    <xf numFmtId="198" fontId="46" fillId="0" borderId="47" xfId="35" applyNumberFormat="1" applyFont="1" applyBorder="1" applyAlignment="1">
      <alignment horizontal="right" vertical="center"/>
    </xf>
    <xf numFmtId="4" fontId="46" fillId="0" borderId="48" xfId="35" applyNumberFormat="1" applyFont="1" applyBorder="1" applyAlignment="1">
      <alignment/>
    </xf>
    <xf numFmtId="3" fontId="13" fillId="0" borderId="47" xfId="0" applyNumberFormat="1" applyFont="1" applyBorder="1" applyAlignment="1">
      <alignment horizontal="center"/>
    </xf>
    <xf numFmtId="43" fontId="46" fillId="0" borderId="47" xfId="35" applyFont="1" applyBorder="1" applyAlignment="1">
      <alignment horizontal="right" vertical="center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43" fontId="47" fillId="0" borderId="0" xfId="35" applyFont="1" applyBorder="1" applyAlignment="1">
      <alignment/>
    </xf>
    <xf numFmtId="4" fontId="47" fillId="0" borderId="0" xfId="35" applyNumberFormat="1" applyFont="1" applyAlignment="1">
      <alignment/>
    </xf>
    <xf numFmtId="0" fontId="50" fillId="0" borderId="0" xfId="0" applyFont="1" applyAlignment="1">
      <alignment/>
    </xf>
    <xf numFmtId="43" fontId="13" fillId="0" borderId="0" xfId="0" applyNumberFormat="1" applyFont="1" applyAlignment="1">
      <alignment/>
    </xf>
    <xf numFmtId="43" fontId="47" fillId="0" borderId="0" xfId="35" applyFont="1" applyBorder="1" applyAlignment="1">
      <alignment horizontal="right"/>
    </xf>
    <xf numFmtId="43" fontId="13" fillId="26" borderId="11" xfId="35" applyFont="1" applyFill="1" applyBorder="1" applyAlignment="1">
      <alignment horizontal="center"/>
    </xf>
    <xf numFmtId="43" fontId="13" fillId="26" borderId="47" xfId="35" applyFont="1" applyFill="1" applyBorder="1" applyAlignment="1">
      <alignment horizontal="center"/>
    </xf>
    <xf numFmtId="0" fontId="49" fillId="0" borderId="10" xfId="0" applyFont="1" applyBorder="1" applyAlignment="1">
      <alignment/>
    </xf>
    <xf numFmtId="4" fontId="46" fillId="0" borderId="10" xfId="35" applyNumberFormat="1" applyFont="1" applyBorder="1" applyAlignment="1">
      <alignment horizontal="right" vertical="center"/>
    </xf>
    <xf numFmtId="4" fontId="46" fillId="0" borderId="47" xfId="35" applyNumberFormat="1" applyFont="1" applyBorder="1" applyAlignment="1">
      <alignment horizontal="right" vertical="center"/>
    </xf>
    <xf numFmtId="43" fontId="13" fillId="0" borderId="11" xfId="35" applyFont="1" applyBorder="1" applyAlignment="1">
      <alignment horizontal="center"/>
    </xf>
    <xf numFmtId="43" fontId="13" fillId="0" borderId="43" xfId="35" applyFont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0" fontId="6" fillId="0" borderId="47" xfId="0" applyFont="1" applyBorder="1" applyAlignment="1">
      <alignment horizontal="right" vertical="center" wrapText="1"/>
    </xf>
    <xf numFmtId="43" fontId="6" fillId="3" borderId="49" xfId="35" applyFont="1" applyFill="1" applyBorder="1" applyAlignment="1">
      <alignment horizontal="center" vertical="center"/>
    </xf>
    <xf numFmtId="43" fontId="6" fillId="0" borderId="50" xfId="35" applyFont="1" applyFill="1" applyBorder="1" applyAlignment="1">
      <alignment/>
    </xf>
    <xf numFmtId="10" fontId="6" fillId="25" borderId="0" xfId="51" applyNumberFormat="1" applyFont="1" applyFill="1" applyAlignment="1">
      <alignment/>
      <protection/>
    </xf>
    <xf numFmtId="2" fontId="9" fillId="0" borderId="27" xfId="35" applyNumberFormat="1" applyFont="1" applyBorder="1" applyAlignment="1">
      <alignment horizontal="center"/>
    </xf>
    <xf numFmtId="4" fontId="9" fillId="0" borderId="22" xfId="35" applyNumberFormat="1" applyFont="1" applyBorder="1" applyAlignment="1">
      <alignment horizontal="center"/>
    </xf>
    <xf numFmtId="0" fontId="6" fillId="25" borderId="51" xfId="51" applyFont="1" applyFill="1" applyBorder="1" applyAlignment="1">
      <alignment horizontal="center" vertical="center"/>
      <protection/>
    </xf>
    <xf numFmtId="0" fontId="6" fillId="25" borderId="52" xfId="51" applyFont="1" applyFill="1" applyBorder="1" applyAlignment="1">
      <alignment horizontal="center" vertical="center"/>
      <protection/>
    </xf>
    <xf numFmtId="0" fontId="7" fillId="3" borderId="53" xfId="51" applyFont="1" applyFill="1" applyBorder="1" applyAlignment="1">
      <alignment horizontal="center" vertical="center"/>
      <protection/>
    </xf>
    <xf numFmtId="0" fontId="7" fillId="3" borderId="50" xfId="51" applyFont="1" applyFill="1" applyBorder="1" applyAlignment="1">
      <alignment horizontal="center" vertical="center"/>
      <protection/>
    </xf>
    <xf numFmtId="0" fontId="6" fillId="8" borderId="0" xfId="51" applyFont="1" applyFill="1" applyAlignment="1">
      <alignment horizontal="left"/>
      <protection/>
    </xf>
    <xf numFmtId="0" fontId="37" fillId="7" borderId="0" xfId="51" applyFont="1" applyFill="1" applyBorder="1" applyAlignment="1">
      <alignment horizontal="center"/>
      <protection/>
    </xf>
    <xf numFmtId="0" fontId="6" fillId="11" borderId="0" xfId="51" applyFont="1" applyFill="1" applyAlignment="1">
      <alignment horizontal="center"/>
      <protection/>
    </xf>
    <xf numFmtId="0" fontId="6" fillId="3" borderId="0" xfId="51" applyFont="1" applyFill="1" applyAlignment="1">
      <alignment horizontal="center"/>
      <protection/>
    </xf>
    <xf numFmtId="0" fontId="6" fillId="25" borderId="0" xfId="51" applyFont="1" applyFill="1" applyAlignment="1">
      <alignment horizontal="center"/>
      <protection/>
    </xf>
    <xf numFmtId="0" fontId="37" fillId="7" borderId="0" xfId="51" applyFont="1" applyFill="1" applyAlignment="1">
      <alignment horizontal="center"/>
      <protection/>
    </xf>
    <xf numFmtId="0" fontId="40" fillId="5" borderId="53" xfId="51" applyFont="1" applyFill="1" applyBorder="1" applyAlignment="1">
      <alignment horizontal="center" vertical="center"/>
      <protection/>
    </xf>
    <xf numFmtId="0" fontId="40" fillId="5" borderId="50" xfId="51" applyFont="1" applyFill="1" applyBorder="1" applyAlignment="1">
      <alignment horizontal="center" vertical="center"/>
      <protection/>
    </xf>
    <xf numFmtId="0" fontId="6" fillId="7" borderId="53" xfId="51" applyFont="1" applyFill="1" applyBorder="1" applyAlignment="1">
      <alignment horizontal="center" vertical="center"/>
      <protection/>
    </xf>
    <xf numFmtId="0" fontId="6" fillId="7" borderId="50" xfId="51" applyFont="1" applyFill="1" applyBorder="1" applyAlignment="1">
      <alignment horizontal="center" vertical="center"/>
      <protection/>
    </xf>
    <xf numFmtId="0" fontId="6" fillId="24" borderId="53" xfId="51" applyFont="1" applyFill="1" applyBorder="1" applyAlignment="1">
      <alignment horizontal="center" vertical="center"/>
      <protection/>
    </xf>
    <xf numFmtId="0" fontId="6" fillId="24" borderId="50" xfId="51" applyFont="1" applyFill="1" applyBorder="1" applyAlignment="1">
      <alignment horizontal="center" vertical="center"/>
      <protection/>
    </xf>
    <xf numFmtId="0" fontId="6" fillId="4" borderId="53" xfId="51" applyFont="1" applyFill="1" applyBorder="1" applyAlignment="1">
      <alignment horizontal="center" vertical="center"/>
      <protection/>
    </xf>
    <xf numFmtId="0" fontId="6" fillId="4" borderId="50" xfId="5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43" fontId="13" fillId="0" borderId="11" xfId="35" applyFont="1" applyBorder="1" applyAlignment="1">
      <alignment horizontal="center" vertical="center"/>
    </xf>
    <xf numFmtId="43" fontId="13" fillId="0" borderId="41" xfId="35" applyFont="1" applyBorder="1" applyAlignment="1">
      <alignment horizontal="center" vertical="center"/>
    </xf>
    <xf numFmtId="43" fontId="13" fillId="0" borderId="43" xfId="35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54" xfId="0" applyFont="1" applyBorder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เครื่องหมายจุลภาค_งบแสดงฐานะการเงิน 52 (3)" xfId="37"/>
    <cellStyle name="Currency" xfId="38"/>
    <cellStyle name="Currency [0]" xfId="39"/>
    <cellStyle name="เซลล์ตรวจสอบ" xfId="40"/>
    <cellStyle name="เซลล์ที่มีการเชื่อมโยง" xfId="41"/>
    <cellStyle name="Percent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กติ_งบแสดงฐานะการเงิน 50 (1)" xfId="50"/>
    <cellStyle name="ปกติ_รายงานการเบิกจ่ายเงิน (วันที่ 17 มิ.ย.54" xfId="51"/>
    <cellStyle name="ป้อนค่า" xfId="52"/>
    <cellStyle name="ปานกลาง" xfId="53"/>
    <cellStyle name="ผลรวม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48"/>
  <sheetViews>
    <sheetView zoomScalePageLayoutView="0" workbookViewId="0" topLeftCell="B7">
      <selection activeCell="C35" sqref="C35"/>
    </sheetView>
  </sheetViews>
  <sheetFormatPr defaultColWidth="9.140625" defaultRowHeight="20.25"/>
  <cols>
    <col min="1" max="1" width="9.140625" style="95" customWidth="1"/>
    <col min="2" max="2" width="38.57421875" style="95" customWidth="1"/>
    <col min="3" max="3" width="19.7109375" style="95" customWidth="1"/>
    <col min="4" max="4" width="21.00390625" style="95" customWidth="1"/>
    <col min="5" max="5" width="17.57421875" style="95" customWidth="1"/>
    <col min="6" max="6" width="23.140625" style="95" customWidth="1"/>
    <col min="7" max="7" width="18.421875" style="95" customWidth="1"/>
    <col min="8" max="8" width="23.8515625" style="96" customWidth="1"/>
    <col min="9" max="16384" width="9.140625" style="95" customWidth="1"/>
  </cols>
  <sheetData>
    <row r="1" ht="17.25" customHeight="1"/>
    <row r="2" spans="2:7" ht="25.5" customHeight="1">
      <c r="B2" s="271" t="s">
        <v>102</v>
      </c>
      <c r="C2" s="271"/>
      <c r="D2" s="271"/>
      <c r="E2" s="271"/>
      <c r="F2" s="271"/>
      <c r="G2" s="271"/>
    </row>
    <row r="3" spans="2:11" ht="27.75" customHeight="1">
      <c r="B3" s="267" t="s">
        <v>107</v>
      </c>
      <c r="C3" s="267"/>
      <c r="D3" s="267"/>
      <c r="E3" s="267"/>
      <c r="F3" s="267"/>
      <c r="G3" s="267"/>
      <c r="H3" s="97"/>
      <c r="I3" s="98"/>
      <c r="J3" s="98"/>
      <c r="K3" s="98"/>
    </row>
    <row r="4" spans="2:11" ht="12" customHeight="1">
      <c r="B4" s="99"/>
      <c r="C4" s="99"/>
      <c r="D4" s="99"/>
      <c r="E4" s="99"/>
      <c r="F4" s="99"/>
      <c r="G4" s="99"/>
      <c r="H4" s="97"/>
      <c r="I4" s="98"/>
      <c r="J4" s="98"/>
      <c r="K4" s="98"/>
    </row>
    <row r="5" spans="2:8" s="101" customFormat="1" ht="24">
      <c r="B5" s="272" t="s">
        <v>0</v>
      </c>
      <c r="C5" s="274" t="s">
        <v>92</v>
      </c>
      <c r="D5" s="262" t="s">
        <v>43</v>
      </c>
      <c r="E5" s="264" t="s">
        <v>93</v>
      </c>
      <c r="F5" s="276" t="s">
        <v>68</v>
      </c>
      <c r="G5" s="278" t="s">
        <v>94</v>
      </c>
      <c r="H5" s="100"/>
    </row>
    <row r="6" spans="2:8" s="101" customFormat="1" ht="24">
      <c r="B6" s="273"/>
      <c r="C6" s="275"/>
      <c r="D6" s="263"/>
      <c r="E6" s="265"/>
      <c r="F6" s="277"/>
      <c r="G6" s="279"/>
      <c r="H6" s="100"/>
    </row>
    <row r="7" spans="2:8" s="107" customFormat="1" ht="24">
      <c r="B7" s="102" t="s">
        <v>16</v>
      </c>
      <c r="C7" s="122">
        <v>79800000</v>
      </c>
      <c r="D7" s="127">
        <v>57258914.69</v>
      </c>
      <c r="E7" s="103">
        <f aca="true" t="shared" si="0" ref="E7:E13">D7/C7*100</f>
        <v>71.75302592731829</v>
      </c>
      <c r="F7" s="104">
        <f>C7-D7</f>
        <v>22541085.310000002</v>
      </c>
      <c r="G7" s="105"/>
      <c r="H7" s="106"/>
    </row>
    <row r="8" spans="2:8" s="107" customFormat="1" ht="24">
      <c r="B8" s="108" t="s">
        <v>18</v>
      </c>
      <c r="C8" s="122">
        <v>470000</v>
      </c>
      <c r="D8" s="128">
        <v>442192.74</v>
      </c>
      <c r="E8" s="103">
        <f t="shared" si="0"/>
        <v>94.08356170212767</v>
      </c>
      <c r="F8" s="104">
        <f aca="true" t="shared" si="1" ref="F8:F13">C8-D8</f>
        <v>27807.26000000001</v>
      </c>
      <c r="G8" s="105"/>
      <c r="H8" s="106"/>
    </row>
    <row r="9" spans="2:8" s="107" customFormat="1" ht="24">
      <c r="B9" s="108" t="s">
        <v>22</v>
      </c>
      <c r="C9" s="122">
        <v>6225000</v>
      </c>
      <c r="D9" s="129">
        <v>8134765.05</v>
      </c>
      <c r="E9" s="103">
        <v>100</v>
      </c>
      <c r="F9" s="104">
        <f t="shared" si="1"/>
        <v>-1909765.0499999998</v>
      </c>
      <c r="G9" s="105"/>
      <c r="H9" s="106"/>
    </row>
    <row r="10" spans="2:8" s="107" customFormat="1" ht="24">
      <c r="B10" s="108" t="s">
        <v>74</v>
      </c>
      <c r="C10" s="122">
        <v>445000</v>
      </c>
      <c r="D10" s="127">
        <v>503628</v>
      </c>
      <c r="E10" s="103">
        <f t="shared" si="0"/>
        <v>113.17483146067416</v>
      </c>
      <c r="F10" s="104">
        <f t="shared" si="1"/>
        <v>-58628</v>
      </c>
      <c r="G10" s="105"/>
      <c r="H10" s="106"/>
    </row>
    <row r="11" spans="2:8" s="107" customFormat="1" ht="24">
      <c r="B11" s="108" t="s">
        <v>26</v>
      </c>
      <c r="C11" s="122">
        <v>33010000</v>
      </c>
      <c r="D11" s="130">
        <v>10489300</v>
      </c>
      <c r="E11" s="103">
        <f t="shared" si="0"/>
        <v>31.77612844592548</v>
      </c>
      <c r="F11" s="104">
        <f t="shared" si="1"/>
        <v>22520700</v>
      </c>
      <c r="G11" s="105"/>
      <c r="H11" s="106"/>
    </row>
    <row r="12" spans="2:8" s="107" customFormat="1" ht="24">
      <c r="B12" s="108" t="s">
        <v>30</v>
      </c>
      <c r="C12" s="123">
        <v>50000</v>
      </c>
      <c r="D12" s="130">
        <f>รายละเอียดรายรับ!D36</f>
        <v>20000</v>
      </c>
      <c r="E12" s="103">
        <f t="shared" si="0"/>
        <v>40</v>
      </c>
      <c r="F12" s="104">
        <f t="shared" si="1"/>
        <v>30000</v>
      </c>
      <c r="G12" s="105"/>
      <c r="H12" s="106"/>
    </row>
    <row r="13" spans="2:8" s="107" customFormat="1" ht="24">
      <c r="B13" s="108" t="s">
        <v>34</v>
      </c>
      <c r="C13" s="122">
        <v>410000000</v>
      </c>
      <c r="D13" s="130">
        <v>253386926.65999997</v>
      </c>
      <c r="E13" s="103">
        <f t="shared" si="0"/>
        <v>61.80168942926828</v>
      </c>
      <c r="F13" s="104">
        <f t="shared" si="1"/>
        <v>156613073.34000003</v>
      </c>
      <c r="G13" s="105"/>
      <c r="H13" s="106"/>
    </row>
    <row r="14" spans="2:8" s="107" customFormat="1" ht="24">
      <c r="B14" s="108" t="s">
        <v>95</v>
      </c>
      <c r="C14" s="120">
        <v>22314308</v>
      </c>
      <c r="D14" s="130">
        <f>รายละเอียดรายรับ!D51</f>
        <v>56031220</v>
      </c>
      <c r="E14" s="103">
        <v>0</v>
      </c>
      <c r="F14" s="104">
        <f>D14</f>
        <v>56031220</v>
      </c>
      <c r="G14" s="105"/>
      <c r="H14" s="106"/>
    </row>
    <row r="15" spans="2:8" s="107" customFormat="1" ht="24">
      <c r="B15" s="108" t="s">
        <v>96</v>
      </c>
      <c r="C15" s="120">
        <v>0</v>
      </c>
      <c r="D15" s="130">
        <f>รายละเอียดรายรับ!D56</f>
        <v>83085800</v>
      </c>
      <c r="E15" s="257">
        <v>0</v>
      </c>
      <c r="F15" s="104">
        <f>D15</f>
        <v>83085800</v>
      </c>
      <c r="G15" s="105"/>
      <c r="H15" s="106"/>
    </row>
    <row r="16" spans="2:8" s="107" customFormat="1" ht="24.75" thickBot="1">
      <c r="B16" s="109"/>
      <c r="C16" s="121">
        <f>SUM(C7:C15)</f>
        <v>552314308</v>
      </c>
      <c r="D16" s="131">
        <f>SUM(D7:D15)</f>
        <v>469352747.14</v>
      </c>
      <c r="E16" s="110">
        <f>D16/C16*100</f>
        <v>84.97928450189633</v>
      </c>
      <c r="F16" s="111">
        <f>SUM(F7:F15)</f>
        <v>338881292.86</v>
      </c>
      <c r="G16" s="105"/>
      <c r="H16" s="106"/>
    </row>
    <row r="17" spans="2:8" s="107" customFormat="1" ht="24.75" thickTop="1">
      <c r="B17" s="114"/>
      <c r="C17" s="115"/>
      <c r="D17" s="116"/>
      <c r="E17" s="258"/>
      <c r="F17" s="115"/>
      <c r="G17" s="115"/>
      <c r="H17" s="113"/>
    </row>
    <row r="18" spans="2:8" s="107" customFormat="1" ht="24" hidden="1">
      <c r="B18" s="117"/>
      <c r="C18" s="117"/>
      <c r="D18" s="117"/>
      <c r="E18" s="117"/>
      <c r="F18" s="117"/>
      <c r="G18" s="117"/>
      <c r="H18" s="113"/>
    </row>
    <row r="19" spans="2:8" s="107" customFormat="1" ht="24" hidden="1">
      <c r="B19" s="112"/>
      <c r="C19" s="112"/>
      <c r="D19" s="112"/>
      <c r="E19" s="112"/>
      <c r="F19" s="112"/>
      <c r="G19" s="112"/>
      <c r="H19" s="113"/>
    </row>
    <row r="20" spans="2:8" s="107" customFormat="1" ht="24" hidden="1">
      <c r="B20" s="112"/>
      <c r="C20" s="112"/>
      <c r="D20" s="112"/>
      <c r="E20" s="112"/>
      <c r="F20" s="112"/>
      <c r="G20" s="112"/>
      <c r="H20" s="113"/>
    </row>
    <row r="21" spans="2:8" s="107" customFormat="1" ht="24" hidden="1">
      <c r="B21" s="112"/>
      <c r="C21" s="112"/>
      <c r="D21" s="112"/>
      <c r="E21" s="112"/>
      <c r="F21" s="112"/>
      <c r="G21" s="112"/>
      <c r="H21" s="113"/>
    </row>
    <row r="22" spans="2:8" s="107" customFormat="1" ht="24" hidden="1">
      <c r="B22" s="112"/>
      <c r="C22" s="112"/>
      <c r="D22" s="112"/>
      <c r="E22" s="112"/>
      <c r="F22" s="112"/>
      <c r="G22" s="112"/>
      <c r="H22" s="113"/>
    </row>
    <row r="23" spans="2:8" s="107" customFormat="1" ht="24" hidden="1">
      <c r="B23" s="112"/>
      <c r="C23" s="112"/>
      <c r="D23" s="112"/>
      <c r="E23" s="112"/>
      <c r="F23" s="112"/>
      <c r="G23" s="112"/>
      <c r="H23" s="113"/>
    </row>
    <row r="24" spans="2:8" s="107" customFormat="1" ht="24" hidden="1">
      <c r="B24" s="112"/>
      <c r="C24" s="112"/>
      <c r="D24" s="112"/>
      <c r="E24" s="112"/>
      <c r="F24" s="112"/>
      <c r="G24" s="112"/>
      <c r="H24" s="113"/>
    </row>
    <row r="25" spans="2:8" s="107" customFormat="1" ht="24" hidden="1">
      <c r="B25" s="112"/>
      <c r="C25" s="112"/>
      <c r="D25" s="112"/>
      <c r="E25" s="112"/>
      <c r="F25" s="112"/>
      <c r="G25" s="112"/>
      <c r="H25" s="113"/>
    </row>
    <row r="26" spans="2:8" s="107" customFormat="1" ht="24" hidden="1">
      <c r="B26" s="112"/>
      <c r="C26" s="112"/>
      <c r="D26" s="112"/>
      <c r="E26" s="112"/>
      <c r="F26" s="112"/>
      <c r="G26" s="112"/>
      <c r="H26" s="113"/>
    </row>
    <row r="27" spans="2:8" s="107" customFormat="1" ht="24" hidden="1">
      <c r="B27" s="114"/>
      <c r="C27" s="114"/>
      <c r="D27" s="114"/>
      <c r="E27" s="114"/>
      <c r="F27" s="114"/>
      <c r="G27" s="114"/>
      <c r="H27" s="113"/>
    </row>
    <row r="28" s="107" customFormat="1" ht="24" hidden="1">
      <c r="H28" s="113"/>
    </row>
    <row r="29" s="107" customFormat="1" ht="24">
      <c r="H29" s="113"/>
    </row>
    <row r="30" spans="3:8" s="107" customFormat="1" ht="24">
      <c r="C30" s="268" t="s">
        <v>99</v>
      </c>
      <c r="D30" s="268"/>
      <c r="E30" s="124">
        <f>C16</f>
        <v>552314308</v>
      </c>
      <c r="F30" s="126">
        <v>1</v>
      </c>
      <c r="H30" s="113"/>
    </row>
    <row r="31" spans="3:8" s="107" customFormat="1" ht="24">
      <c r="C31" s="269" t="s">
        <v>98</v>
      </c>
      <c r="D31" s="269"/>
      <c r="E31" s="125">
        <v>330235727.14</v>
      </c>
      <c r="F31" s="132">
        <v>0.6231</v>
      </c>
      <c r="H31" s="113"/>
    </row>
    <row r="32" spans="3:8" s="107" customFormat="1" ht="24">
      <c r="C32" s="270" t="s">
        <v>97</v>
      </c>
      <c r="D32" s="270"/>
      <c r="E32" s="133">
        <f>D16</f>
        <v>469352747.14</v>
      </c>
      <c r="F32" s="259">
        <v>0.8498</v>
      </c>
      <c r="H32" s="113"/>
    </row>
    <row r="33" spans="3:8" s="107" customFormat="1" ht="24">
      <c r="C33" s="266"/>
      <c r="D33" s="266"/>
      <c r="E33" s="266"/>
      <c r="F33" s="266"/>
      <c r="H33" s="113"/>
    </row>
    <row r="34" spans="7:8" s="107" customFormat="1" ht="24">
      <c r="G34" s="101"/>
      <c r="H34" s="113"/>
    </row>
    <row r="35" spans="7:8" s="107" customFormat="1" ht="24">
      <c r="G35" s="101"/>
      <c r="H35" s="113"/>
    </row>
    <row r="36" s="107" customFormat="1" ht="24">
      <c r="H36" s="113"/>
    </row>
    <row r="37" spans="7:8" s="107" customFormat="1" ht="24">
      <c r="G37" s="101"/>
      <c r="H37" s="113"/>
    </row>
    <row r="38" spans="3:8" s="107" customFormat="1" ht="24">
      <c r="C38" s="101"/>
      <c r="D38" s="101"/>
      <c r="E38" s="101"/>
      <c r="F38" s="101"/>
      <c r="G38" s="101"/>
      <c r="H38" s="113"/>
    </row>
    <row r="39" s="118" customFormat="1" ht="23.25">
      <c r="H39" s="119"/>
    </row>
    <row r="40" s="118" customFormat="1" ht="23.25">
      <c r="H40" s="119"/>
    </row>
    <row r="41" s="118" customFormat="1" ht="23.25">
      <c r="H41" s="119"/>
    </row>
    <row r="42" s="118" customFormat="1" ht="23.25">
      <c r="H42" s="119"/>
    </row>
    <row r="43" s="118" customFormat="1" ht="23.25">
      <c r="H43" s="119"/>
    </row>
    <row r="44" s="118" customFormat="1" ht="23.25">
      <c r="H44" s="119"/>
    </row>
    <row r="45" s="118" customFormat="1" ht="23.25">
      <c r="H45" s="119"/>
    </row>
    <row r="46" s="118" customFormat="1" ht="23.25">
      <c r="H46" s="119"/>
    </row>
    <row r="47" s="118" customFormat="1" ht="23.25">
      <c r="H47" s="119"/>
    </row>
    <row r="48" s="118" customFormat="1" ht="23.25">
      <c r="H48" s="119"/>
    </row>
  </sheetData>
  <sheetProtection/>
  <mergeCells count="12">
    <mergeCell ref="B2:G2"/>
    <mergeCell ref="B5:B6"/>
    <mergeCell ref="C5:C6"/>
    <mergeCell ref="F5:F6"/>
    <mergeCell ref="G5:G6"/>
    <mergeCell ref="D5:D6"/>
    <mergeCell ref="E5:E6"/>
    <mergeCell ref="C33:F33"/>
    <mergeCell ref="B3:G3"/>
    <mergeCell ref="C30:D30"/>
    <mergeCell ref="C31:D31"/>
    <mergeCell ref="C32:D32"/>
  </mergeCells>
  <printOptions/>
  <pageMargins left="0.5" right="0.5" top="0" bottom="0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81"/>
  <sheetViews>
    <sheetView zoomScale="90" zoomScaleNormal="90" zoomScalePageLayoutView="0" workbookViewId="0" topLeftCell="A43">
      <selection activeCell="D47" sqref="D47"/>
    </sheetView>
  </sheetViews>
  <sheetFormatPr defaultColWidth="9.140625" defaultRowHeight="20.25"/>
  <cols>
    <col min="1" max="1" width="35.7109375" style="0" customWidth="1"/>
    <col min="2" max="2" width="12.7109375" style="0" customWidth="1"/>
    <col min="3" max="3" width="14.8515625" style="5" customWidth="1"/>
    <col min="4" max="4" width="14.421875" style="7" customWidth="1"/>
    <col min="5" max="5" width="3.28125" style="0" customWidth="1"/>
    <col min="6" max="6" width="14.57421875" style="0" customWidth="1"/>
    <col min="7" max="7" width="8.28125" style="0" customWidth="1"/>
    <col min="8" max="9" width="8.421875" style="0" customWidth="1"/>
    <col min="10" max="10" width="16.57421875" style="0" customWidth="1"/>
    <col min="11" max="11" width="17.421875" style="4" customWidth="1"/>
    <col min="12" max="12" width="12.8515625" style="0" bestFit="1" customWidth="1"/>
  </cols>
  <sheetData>
    <row r="1" spans="1:11" ht="21.75">
      <c r="A1" s="280" t="s">
        <v>108</v>
      </c>
      <c r="B1" s="280"/>
      <c r="C1" s="280"/>
      <c r="D1" s="280"/>
      <c r="E1" s="280"/>
      <c r="F1" s="280"/>
      <c r="G1" s="71"/>
      <c r="H1" s="71"/>
      <c r="I1" s="71"/>
      <c r="J1" s="71"/>
      <c r="K1" s="137"/>
    </row>
    <row r="2" spans="1:11" ht="19.5" customHeight="1">
      <c r="A2" s="281" t="s">
        <v>0</v>
      </c>
      <c r="B2" s="281" t="s">
        <v>9</v>
      </c>
      <c r="C2" s="281" t="s">
        <v>109</v>
      </c>
      <c r="D2" s="284" t="s">
        <v>43</v>
      </c>
      <c r="E2" s="138" t="s">
        <v>81</v>
      </c>
      <c r="F2" s="139" t="s">
        <v>83</v>
      </c>
      <c r="G2" s="140" t="s">
        <v>85</v>
      </c>
      <c r="H2" s="141"/>
      <c r="I2" s="141"/>
      <c r="J2" s="137"/>
      <c r="K2" s="137"/>
    </row>
    <row r="3" spans="1:11" ht="17.25" customHeight="1">
      <c r="A3" s="282"/>
      <c r="B3" s="282"/>
      <c r="C3" s="282"/>
      <c r="D3" s="285"/>
      <c r="E3" s="142" t="s">
        <v>84</v>
      </c>
      <c r="F3" s="143" t="s">
        <v>82</v>
      </c>
      <c r="G3" s="144" t="s">
        <v>86</v>
      </c>
      <c r="H3" s="141"/>
      <c r="I3" s="141"/>
      <c r="J3" s="137"/>
      <c r="K3" s="137"/>
    </row>
    <row r="4" spans="1:11" ht="16.5" customHeight="1">
      <c r="A4" s="283"/>
      <c r="B4" s="283"/>
      <c r="C4" s="283"/>
      <c r="D4" s="286"/>
      <c r="E4" s="145"/>
      <c r="F4" s="146" t="s">
        <v>9</v>
      </c>
      <c r="G4" s="145" t="s">
        <v>67</v>
      </c>
      <c r="H4" s="141"/>
      <c r="I4" s="141"/>
      <c r="J4" s="137"/>
      <c r="K4" s="137"/>
    </row>
    <row r="5" spans="1:11" ht="21.75">
      <c r="A5" s="147" t="s">
        <v>15</v>
      </c>
      <c r="B5" s="148"/>
      <c r="C5" s="148"/>
      <c r="D5" s="149"/>
      <c r="E5" s="148"/>
      <c r="F5" s="150"/>
      <c r="G5" s="84"/>
      <c r="H5" s="151"/>
      <c r="I5" s="151"/>
      <c r="J5" s="137"/>
      <c r="K5" s="137"/>
    </row>
    <row r="6" spans="1:11" ht="21.75">
      <c r="A6" s="152" t="s">
        <v>16</v>
      </c>
      <c r="B6" s="153"/>
      <c r="C6" s="153" t="s">
        <v>87</v>
      </c>
      <c r="D6" s="154"/>
      <c r="E6" s="155"/>
      <c r="F6" s="156"/>
      <c r="G6" s="157"/>
      <c r="H6" s="151"/>
      <c r="I6" s="151"/>
      <c r="J6" s="137"/>
      <c r="K6" s="137"/>
    </row>
    <row r="7" spans="1:11" ht="24">
      <c r="A7" s="158" t="s">
        <v>17</v>
      </c>
      <c r="B7" s="159">
        <v>72000000</v>
      </c>
      <c r="C7" s="160">
        <v>8248109.57</v>
      </c>
      <c r="D7" s="160">
        <v>51570458.91</v>
      </c>
      <c r="E7" s="161" t="s">
        <v>84</v>
      </c>
      <c r="F7" s="156">
        <f>D7-B7</f>
        <v>-20429541.090000004</v>
      </c>
      <c r="G7" s="162">
        <f>D7/B7*100</f>
        <v>71.625637375</v>
      </c>
      <c r="H7" s="163"/>
      <c r="I7" s="163"/>
      <c r="J7" s="137">
        <v>14610029.12</v>
      </c>
      <c r="K7" s="137">
        <v>7159743.98</v>
      </c>
    </row>
    <row r="8" spans="1:11" ht="24">
      <c r="A8" s="164" t="s">
        <v>55</v>
      </c>
      <c r="B8" s="165">
        <v>7800000</v>
      </c>
      <c r="C8" s="166">
        <v>975085.71</v>
      </c>
      <c r="D8" s="166">
        <v>5688455.78</v>
      </c>
      <c r="E8" s="161" t="s">
        <v>84</v>
      </c>
      <c r="F8" s="156">
        <f>D8-B8</f>
        <v>-2111544.2199999997</v>
      </c>
      <c r="G8" s="162">
        <f>D8/B8*100</f>
        <v>72.92892025641025</v>
      </c>
      <c r="H8" s="167"/>
      <c r="I8" s="167"/>
      <c r="J8" s="137"/>
      <c r="K8" s="137"/>
    </row>
    <row r="9" spans="1:14" ht="24">
      <c r="A9" s="168" t="s">
        <v>48</v>
      </c>
      <c r="B9" s="169">
        <f>SUM(B7:B8)</f>
        <v>79800000</v>
      </c>
      <c r="C9" s="170">
        <f>SUM(C7:C8)</f>
        <v>9223195.280000001</v>
      </c>
      <c r="D9" s="171">
        <f>SUM(D7:D8)</f>
        <v>57258914.69</v>
      </c>
      <c r="E9" s="172" t="s">
        <v>84</v>
      </c>
      <c r="F9" s="173">
        <f>D9-B9</f>
        <v>-22541085.310000002</v>
      </c>
      <c r="G9" s="162">
        <f>D9/B9*100</f>
        <v>71.75302592731829</v>
      </c>
      <c r="H9" s="175"/>
      <c r="I9" s="175"/>
      <c r="J9" s="169">
        <f>SUM(J7:J8)</f>
        <v>14610029.12</v>
      </c>
      <c r="K9" s="171">
        <f>SUM(K7:K8)</f>
        <v>7159743.98</v>
      </c>
      <c r="L9" s="1">
        <f>SUM(L7:L8)</f>
        <v>0</v>
      </c>
      <c r="M9" s="1">
        <f>SUM(M7:M8)</f>
        <v>0</v>
      </c>
      <c r="N9" s="1">
        <f>SUM(N7:N8)</f>
        <v>0</v>
      </c>
    </row>
    <row r="10" spans="1:11" ht="24">
      <c r="A10" s="147" t="s">
        <v>18</v>
      </c>
      <c r="B10" s="176"/>
      <c r="C10" s="177"/>
      <c r="D10" s="160"/>
      <c r="E10" s="178"/>
      <c r="F10" s="156"/>
      <c r="G10" s="162"/>
      <c r="H10" s="151"/>
      <c r="I10" s="151"/>
      <c r="J10" s="137"/>
      <c r="K10" s="137"/>
    </row>
    <row r="11" spans="1:11" ht="24">
      <c r="A11" s="158" t="s">
        <v>19</v>
      </c>
      <c r="B11" s="159">
        <v>0</v>
      </c>
      <c r="C11" s="160">
        <v>0</v>
      </c>
      <c r="D11" s="160">
        <v>0</v>
      </c>
      <c r="E11" s="179"/>
      <c r="F11" s="156"/>
      <c r="G11" s="162"/>
      <c r="H11" s="151"/>
      <c r="I11" s="151"/>
      <c r="J11" s="137">
        <f>C21+D21</f>
        <v>172500</v>
      </c>
      <c r="K11" s="137"/>
    </row>
    <row r="12" spans="1:11" ht="24">
      <c r="A12" s="158" t="s">
        <v>20</v>
      </c>
      <c r="B12" s="159">
        <v>420000</v>
      </c>
      <c r="C12" s="160">
        <v>36317</v>
      </c>
      <c r="D12" s="160">
        <v>298714.74</v>
      </c>
      <c r="E12" s="161" t="s">
        <v>84</v>
      </c>
      <c r="F12" s="156">
        <f>D12-B12</f>
        <v>-121285.26000000001</v>
      </c>
      <c r="G12" s="162">
        <f>D12/B12*100</f>
        <v>71.12255714285715</v>
      </c>
      <c r="H12" s="163"/>
      <c r="I12" s="163"/>
      <c r="J12" s="137">
        <v>117982</v>
      </c>
      <c r="K12" s="137">
        <v>24811.2</v>
      </c>
    </row>
    <row r="13" spans="1:11" ht="24">
      <c r="A13" s="158" t="s">
        <v>21</v>
      </c>
      <c r="B13" s="159">
        <v>50000</v>
      </c>
      <c r="C13" s="160">
        <v>0</v>
      </c>
      <c r="D13" s="160">
        <v>143478</v>
      </c>
      <c r="E13" s="180" t="s">
        <v>81</v>
      </c>
      <c r="F13" s="156">
        <f>D13-B13</f>
        <v>93478</v>
      </c>
      <c r="G13" s="162">
        <v>100</v>
      </c>
      <c r="H13" s="163"/>
      <c r="I13" s="163"/>
      <c r="J13" s="137">
        <v>82500</v>
      </c>
      <c r="K13" s="137"/>
    </row>
    <row r="14" spans="1:14" ht="24">
      <c r="A14" s="181" t="s">
        <v>49</v>
      </c>
      <c r="B14" s="169">
        <f>SUM(B11:B13)</f>
        <v>470000</v>
      </c>
      <c r="C14" s="182">
        <f>SUM(C11:C13)</f>
        <v>36317</v>
      </c>
      <c r="D14" s="171">
        <f>SUM(D11:D13)</f>
        <v>442192.74</v>
      </c>
      <c r="E14" s="172" t="s">
        <v>84</v>
      </c>
      <c r="F14" s="183">
        <f>D14-B14</f>
        <v>-27807.26000000001</v>
      </c>
      <c r="G14" s="162">
        <f>D14/B14*100</f>
        <v>94.08356170212767</v>
      </c>
      <c r="H14" s="175"/>
      <c r="I14" s="175"/>
      <c r="J14" s="171">
        <f>SUM(J11:J13)</f>
        <v>372982</v>
      </c>
      <c r="K14" s="171">
        <f>SUM(K11:K13)</f>
        <v>24811.2</v>
      </c>
      <c r="L14" s="1">
        <f>SUM(L11:L13)</f>
        <v>0</v>
      </c>
      <c r="M14" s="1">
        <f>SUM(M11:M13)</f>
        <v>0</v>
      </c>
      <c r="N14" s="1">
        <f>SUM(N11:N13)</f>
        <v>0</v>
      </c>
    </row>
    <row r="15" spans="1:11" ht="24">
      <c r="A15" s="147" t="s">
        <v>22</v>
      </c>
      <c r="B15" s="176"/>
      <c r="C15" s="177"/>
      <c r="D15" s="184"/>
      <c r="E15" s="178"/>
      <c r="F15" s="156"/>
      <c r="G15" s="162"/>
      <c r="H15" s="151"/>
      <c r="I15" s="151"/>
      <c r="J15" s="137"/>
      <c r="K15" s="137"/>
    </row>
    <row r="16" spans="1:11" ht="24">
      <c r="A16" s="158" t="s">
        <v>44</v>
      </c>
      <c r="B16" s="185">
        <v>0</v>
      </c>
      <c r="C16" s="154">
        <v>0</v>
      </c>
      <c r="D16" s="160">
        <f>SUM(C16)</f>
        <v>0</v>
      </c>
      <c r="E16" s="178"/>
      <c r="F16" s="186">
        <f aca="true" t="shared" si="0" ref="F16:F23">D16-B16</f>
        <v>0</v>
      </c>
      <c r="G16" s="162"/>
      <c r="H16" s="151"/>
      <c r="I16" s="151"/>
      <c r="J16" s="137"/>
      <c r="K16" s="137"/>
    </row>
    <row r="17" spans="1:11" ht="24">
      <c r="A17" s="158" t="s">
        <v>23</v>
      </c>
      <c r="B17" s="159">
        <v>5000</v>
      </c>
      <c r="C17" s="160">
        <v>500</v>
      </c>
      <c r="D17" s="160">
        <v>8700</v>
      </c>
      <c r="E17" s="142" t="s">
        <v>81</v>
      </c>
      <c r="F17" s="156">
        <f t="shared" si="0"/>
        <v>3700</v>
      </c>
      <c r="G17" s="162">
        <v>100</v>
      </c>
      <c r="H17" s="163"/>
      <c r="I17" s="163"/>
      <c r="J17" s="137">
        <v>2400</v>
      </c>
      <c r="K17" s="137">
        <v>1200</v>
      </c>
    </row>
    <row r="18" spans="1:11" ht="24">
      <c r="A18" s="158" t="s">
        <v>24</v>
      </c>
      <c r="B18" s="159">
        <v>6050000</v>
      </c>
      <c r="C18" s="160">
        <v>1098408.32</v>
      </c>
      <c r="D18" s="160">
        <v>7904265.05</v>
      </c>
      <c r="E18" s="142" t="s">
        <v>81</v>
      </c>
      <c r="F18" s="156">
        <f>D18-B18</f>
        <v>1854265.0499999998</v>
      </c>
      <c r="G18" s="162">
        <v>100</v>
      </c>
      <c r="H18" s="163"/>
      <c r="I18" s="163"/>
      <c r="J18" s="137">
        <v>360923.85</v>
      </c>
      <c r="K18" s="137">
        <v>1332641.03</v>
      </c>
    </row>
    <row r="19" spans="1:11" ht="24">
      <c r="A19" s="158" t="s">
        <v>56</v>
      </c>
      <c r="B19" s="159">
        <v>0</v>
      </c>
      <c r="C19" s="160">
        <v>0</v>
      </c>
      <c r="D19" s="160">
        <f>SUM(C19)</f>
        <v>0</v>
      </c>
      <c r="E19" s="161" t="s">
        <v>84</v>
      </c>
      <c r="F19" s="186">
        <f t="shared" si="0"/>
        <v>0</v>
      </c>
      <c r="G19" s="162"/>
      <c r="H19" s="151"/>
      <c r="I19" s="151"/>
      <c r="J19" s="137"/>
      <c r="K19" s="137"/>
    </row>
    <row r="20" spans="1:11" ht="24">
      <c r="A20" s="158" t="s">
        <v>25</v>
      </c>
      <c r="B20" s="187">
        <v>20000</v>
      </c>
      <c r="C20" s="160">
        <v>0</v>
      </c>
      <c r="D20" s="160">
        <v>31300</v>
      </c>
      <c r="E20" s="142" t="s">
        <v>81</v>
      </c>
      <c r="F20" s="156">
        <f>D20-B20</f>
        <v>11300</v>
      </c>
      <c r="G20" s="162">
        <v>100</v>
      </c>
      <c r="H20" s="163"/>
      <c r="I20" s="163"/>
      <c r="J20" s="137"/>
      <c r="K20" s="137"/>
    </row>
    <row r="21" spans="1:11" ht="24">
      <c r="A21" s="158" t="s">
        <v>77</v>
      </c>
      <c r="B21" s="187">
        <v>100000</v>
      </c>
      <c r="C21" s="160">
        <v>30000</v>
      </c>
      <c r="D21" s="160">
        <v>142500</v>
      </c>
      <c r="E21" s="142" t="s">
        <v>81</v>
      </c>
      <c r="F21" s="156">
        <f t="shared" si="0"/>
        <v>42500</v>
      </c>
      <c r="G21" s="162">
        <v>100</v>
      </c>
      <c r="H21" s="163"/>
      <c r="I21" s="163"/>
      <c r="J21" s="137">
        <v>82500</v>
      </c>
      <c r="K21" s="137">
        <v>13500</v>
      </c>
    </row>
    <row r="22" spans="1:11" ht="24">
      <c r="A22" s="164" t="s">
        <v>89</v>
      </c>
      <c r="B22" s="188">
        <v>50000</v>
      </c>
      <c r="C22" s="160">
        <v>0</v>
      </c>
      <c r="D22" s="160">
        <v>48000</v>
      </c>
      <c r="E22" s="161" t="s">
        <v>84</v>
      </c>
      <c r="F22" s="156">
        <f t="shared" si="0"/>
        <v>-2000</v>
      </c>
      <c r="G22" s="162">
        <f>D22/B22*100</f>
        <v>96</v>
      </c>
      <c r="H22" s="163"/>
      <c r="I22" s="163"/>
      <c r="J22" s="137">
        <v>43303.26</v>
      </c>
      <c r="K22" s="137"/>
    </row>
    <row r="23" spans="1:14" ht="24">
      <c r="A23" s="181" t="s">
        <v>50</v>
      </c>
      <c r="B23" s="169">
        <f>SUM(B16:B22)</f>
        <v>6225000</v>
      </c>
      <c r="C23" s="171">
        <f>SUM(C16:C22)</f>
        <v>1128908.32</v>
      </c>
      <c r="D23" s="171">
        <f>SUM(D16:D22)</f>
        <v>8134765.05</v>
      </c>
      <c r="E23" s="142" t="s">
        <v>81</v>
      </c>
      <c r="F23" s="183">
        <f t="shared" si="0"/>
        <v>1909765.0499999998</v>
      </c>
      <c r="G23" s="174">
        <v>100</v>
      </c>
      <c r="H23" s="175"/>
      <c r="I23" s="175"/>
      <c r="J23" s="171">
        <f>SUM(J16:J22)</f>
        <v>489127.11</v>
      </c>
      <c r="K23" s="171">
        <f>SUM(K16:K22)</f>
        <v>1347341.03</v>
      </c>
      <c r="L23" s="1">
        <f>SUM(L16:L22)</f>
        <v>0</v>
      </c>
      <c r="M23" s="1">
        <f>SUM(M16:M22)</f>
        <v>0</v>
      </c>
      <c r="N23" s="1">
        <f>SUM(N16:N22)</f>
        <v>0</v>
      </c>
    </row>
    <row r="24" spans="1:11" ht="24">
      <c r="A24" s="189" t="s">
        <v>74</v>
      </c>
      <c r="B24" s="190"/>
      <c r="C24" s="191"/>
      <c r="D24" s="192"/>
      <c r="E24" s="179"/>
      <c r="F24" s="156"/>
      <c r="G24" s="162"/>
      <c r="H24" s="151"/>
      <c r="I24" s="151"/>
      <c r="J24" s="137"/>
      <c r="K24" s="137"/>
    </row>
    <row r="25" spans="1:11" ht="39.75">
      <c r="A25" s="193" t="s">
        <v>75</v>
      </c>
      <c r="B25" s="194">
        <v>445000</v>
      </c>
      <c r="C25" s="195">
        <v>89356</v>
      </c>
      <c r="D25" s="196">
        <v>503628</v>
      </c>
      <c r="E25" s="161" t="s">
        <v>84</v>
      </c>
      <c r="F25" s="197">
        <f>D25-B25</f>
        <v>58628</v>
      </c>
      <c r="G25" s="162">
        <f>D25/B25*100</f>
        <v>113.17483146067416</v>
      </c>
      <c r="H25" s="198"/>
      <c r="I25" s="198"/>
      <c r="J25" s="137">
        <v>95540</v>
      </c>
      <c r="K25" s="137">
        <v>16740</v>
      </c>
    </row>
    <row r="26" spans="1:14" ht="24">
      <c r="A26" s="199" t="s">
        <v>76</v>
      </c>
      <c r="B26" s="190">
        <f>SUM(B25)</f>
        <v>445000</v>
      </c>
      <c r="C26" s="192">
        <f>SUM(C25)</f>
        <v>89356</v>
      </c>
      <c r="D26" s="192">
        <f>SUM(D25)</f>
        <v>503628</v>
      </c>
      <c r="E26" s="172" t="s">
        <v>84</v>
      </c>
      <c r="F26" s="183">
        <f aca="true" t="shared" si="1" ref="F26:F33">D26-B26</f>
        <v>58628</v>
      </c>
      <c r="G26" s="174">
        <f>D26/B26*100</f>
        <v>113.17483146067416</v>
      </c>
      <c r="H26" s="175"/>
      <c r="I26" s="175"/>
      <c r="J26" s="171">
        <f>SUM(J25)</f>
        <v>95540</v>
      </c>
      <c r="K26" s="192">
        <f>SUM(K25)</f>
        <v>16740</v>
      </c>
      <c r="L26" s="2">
        <f>SUM(L25)</f>
        <v>0</v>
      </c>
      <c r="M26" s="2">
        <f>SUM(M25)</f>
        <v>0</v>
      </c>
      <c r="N26" s="2">
        <f>SUM(N25)</f>
        <v>0</v>
      </c>
    </row>
    <row r="27" spans="1:11" ht="24">
      <c r="A27" s="147" t="s">
        <v>26</v>
      </c>
      <c r="B27" s="176"/>
      <c r="C27" s="177"/>
      <c r="D27" s="184"/>
      <c r="E27" s="178"/>
      <c r="F27" s="156"/>
      <c r="G27" s="162"/>
      <c r="H27" s="151"/>
      <c r="I27" s="151"/>
      <c r="J27" s="137"/>
      <c r="K27" s="137"/>
    </row>
    <row r="28" spans="1:11" ht="24">
      <c r="A28" s="158" t="s">
        <v>45</v>
      </c>
      <c r="B28" s="185"/>
      <c r="C28" s="154">
        <v>0</v>
      </c>
      <c r="D28" s="160">
        <f>SUM(C28)</f>
        <v>0</v>
      </c>
      <c r="E28" s="200"/>
      <c r="F28" s="186"/>
      <c r="G28" s="162"/>
      <c r="H28" s="151"/>
      <c r="I28" s="201"/>
      <c r="J28" s="137"/>
      <c r="K28" s="137"/>
    </row>
    <row r="29" spans="1:11" ht="24">
      <c r="A29" s="158" t="s">
        <v>27</v>
      </c>
      <c r="B29" s="159">
        <v>1000000</v>
      </c>
      <c r="C29" s="160">
        <v>106200</v>
      </c>
      <c r="D29" s="160">
        <v>1334600</v>
      </c>
      <c r="E29" s="142" t="s">
        <v>81</v>
      </c>
      <c r="F29" s="156">
        <f t="shared" si="1"/>
        <v>334600</v>
      </c>
      <c r="G29" s="162">
        <v>100</v>
      </c>
      <c r="H29" s="163"/>
      <c r="I29" s="163"/>
      <c r="J29" s="137">
        <v>310900</v>
      </c>
      <c r="K29" s="137">
        <v>60600</v>
      </c>
    </row>
    <row r="30" spans="1:11" ht="24">
      <c r="A30" s="158" t="s">
        <v>46</v>
      </c>
      <c r="B30" s="159">
        <v>0</v>
      </c>
      <c r="C30" s="160"/>
      <c r="D30" s="160">
        <f>SUM(C30)</f>
        <v>0</v>
      </c>
      <c r="E30" s="161" t="s">
        <v>84</v>
      </c>
      <c r="F30" s="186">
        <f t="shared" si="1"/>
        <v>0</v>
      </c>
      <c r="G30" s="162"/>
      <c r="H30" s="151"/>
      <c r="I30" s="151"/>
      <c r="J30" s="137"/>
      <c r="K30" s="137"/>
    </row>
    <row r="31" spans="1:11" ht="24">
      <c r="A31" s="158" t="s">
        <v>28</v>
      </c>
      <c r="B31" s="187">
        <v>32000000</v>
      </c>
      <c r="C31" s="160">
        <v>1817300</v>
      </c>
      <c r="D31" s="160">
        <v>8968500</v>
      </c>
      <c r="E31" s="161" t="s">
        <v>84</v>
      </c>
      <c r="F31" s="156">
        <f t="shared" si="1"/>
        <v>-23031500</v>
      </c>
      <c r="G31" s="162">
        <f>D31/B31*100</f>
        <v>28.0265625</v>
      </c>
      <c r="H31" s="163"/>
      <c r="I31" s="163"/>
      <c r="J31" s="137">
        <v>2834820</v>
      </c>
      <c r="K31" s="137">
        <v>1091500</v>
      </c>
    </row>
    <row r="32" spans="1:11" ht="24">
      <c r="A32" s="158" t="s">
        <v>29</v>
      </c>
      <c r="B32" s="159">
        <v>10000</v>
      </c>
      <c r="C32" s="160">
        <v>96000</v>
      </c>
      <c r="D32" s="160">
        <v>186200</v>
      </c>
      <c r="E32" s="142" t="s">
        <v>81</v>
      </c>
      <c r="F32" s="156">
        <f t="shared" si="1"/>
        <v>176200</v>
      </c>
      <c r="G32" s="162">
        <v>100</v>
      </c>
      <c r="H32" s="163"/>
      <c r="I32" s="163"/>
      <c r="J32" s="137">
        <v>1100</v>
      </c>
      <c r="K32" s="137">
        <v>2400</v>
      </c>
    </row>
    <row r="33" spans="1:14" ht="24">
      <c r="A33" s="181" t="s">
        <v>51</v>
      </c>
      <c r="B33" s="169">
        <f>SUM(B28:B32)</f>
        <v>33010000</v>
      </c>
      <c r="C33" s="182">
        <f>SUM(C29:C32)</f>
        <v>2019500</v>
      </c>
      <c r="D33" s="171">
        <f>SUM(D29:D32)</f>
        <v>10489300</v>
      </c>
      <c r="E33" s="172" t="s">
        <v>84</v>
      </c>
      <c r="F33" s="183">
        <f t="shared" si="1"/>
        <v>-22520700</v>
      </c>
      <c r="G33" s="174">
        <f>D33/B33*100</f>
        <v>31.77612844592548</v>
      </c>
      <c r="H33" s="175"/>
      <c r="I33" s="175"/>
      <c r="J33" s="169">
        <f>SUM(J28:J32)</f>
        <v>3146820</v>
      </c>
      <c r="K33" s="171">
        <f>SUM(K28:K32)</f>
        <v>1154500</v>
      </c>
      <c r="L33" s="1">
        <f>SUM(L28:L32)</f>
        <v>0</v>
      </c>
      <c r="M33" s="1">
        <f>SUM(M28:M32)</f>
        <v>0</v>
      </c>
      <c r="N33" s="1">
        <f>SUM(N28:N32)</f>
        <v>0</v>
      </c>
    </row>
    <row r="34" spans="1:11" ht="24">
      <c r="A34" s="147" t="s">
        <v>30</v>
      </c>
      <c r="B34" s="176"/>
      <c r="C34" s="202"/>
      <c r="D34" s="184"/>
      <c r="E34" s="178"/>
      <c r="F34" s="156"/>
      <c r="G34" s="253"/>
      <c r="H34" s="151"/>
      <c r="I34" s="151"/>
      <c r="J34" s="137"/>
      <c r="K34" s="137"/>
    </row>
    <row r="35" spans="1:11" ht="24">
      <c r="A35" s="164" t="s">
        <v>31</v>
      </c>
      <c r="B35" s="165">
        <v>50000</v>
      </c>
      <c r="C35" s="166">
        <v>0</v>
      </c>
      <c r="D35" s="166">
        <v>20000</v>
      </c>
      <c r="E35" s="161" t="s">
        <v>84</v>
      </c>
      <c r="F35" s="203">
        <f>D35-B35</f>
        <v>-30000</v>
      </c>
      <c r="G35" s="254">
        <f>D35/B35*100</f>
        <v>40</v>
      </c>
      <c r="H35" s="163"/>
      <c r="I35" s="163"/>
      <c r="J35" s="137"/>
      <c r="K35" s="137"/>
    </row>
    <row r="36" spans="1:14" ht="24">
      <c r="A36" s="181" t="s">
        <v>52</v>
      </c>
      <c r="B36" s="169">
        <f>SUM(B35)</f>
        <v>50000</v>
      </c>
      <c r="C36" s="166">
        <f>SUM(C35)</f>
        <v>0</v>
      </c>
      <c r="D36" s="171">
        <f>SUM(D35)</f>
        <v>20000</v>
      </c>
      <c r="E36" s="172" t="s">
        <v>84</v>
      </c>
      <c r="F36" s="183">
        <f>D36-B36</f>
        <v>-30000</v>
      </c>
      <c r="G36" s="174">
        <f>D36/B36*100</f>
        <v>40</v>
      </c>
      <c r="H36" s="175"/>
      <c r="I36" s="175"/>
      <c r="J36" s="169">
        <f>SUM(J35)</f>
        <v>0</v>
      </c>
      <c r="K36" s="171">
        <f>SUM(K35)</f>
        <v>0</v>
      </c>
      <c r="L36" s="1">
        <f>SUM(L35)</f>
        <v>0</v>
      </c>
      <c r="M36" s="1">
        <f>SUM(M35)</f>
        <v>0</v>
      </c>
      <c r="N36" s="1">
        <f>SUM(N35)</f>
        <v>0</v>
      </c>
    </row>
    <row r="37" spans="1:14" ht="24">
      <c r="A37" s="181" t="s">
        <v>32</v>
      </c>
      <c r="B37" s="169">
        <f>B9+B14+B23+B26+B33+B36</f>
        <v>120000000</v>
      </c>
      <c r="C37" s="182">
        <f>C9+C14+C23+C26+C33+C36</f>
        <v>12497276.600000001</v>
      </c>
      <c r="D37" s="182">
        <f>D9+D14+D23+D26+D33+D36</f>
        <v>76848800.47999999</v>
      </c>
      <c r="E37" s="172" t="s">
        <v>84</v>
      </c>
      <c r="F37" s="204">
        <f>F9+F14+F23+F33+F36</f>
        <v>-43209827.52</v>
      </c>
      <c r="G37" s="205">
        <f>D37/B37*100</f>
        <v>64.04066706666666</v>
      </c>
      <c r="H37" s="206"/>
      <c r="I37" s="206"/>
      <c r="J37" s="169">
        <f>J9+J14+J23+J26+J33+J36</f>
        <v>18714498.229999997</v>
      </c>
      <c r="K37" s="171">
        <f>K9+K14+K23+K26+K33+K36</f>
        <v>9703136.21</v>
      </c>
      <c r="L37" s="1">
        <f>L9+L14+L23+L26+L33+L36</f>
        <v>0</v>
      </c>
      <c r="M37" s="1">
        <f>M9+M14+M23+M26+M33+M36</f>
        <v>0</v>
      </c>
      <c r="N37" s="1">
        <f>N9+N14+N23+N26+N33+N36</f>
        <v>0</v>
      </c>
    </row>
    <row r="38" spans="1:14" ht="24">
      <c r="A38" s="181"/>
      <c r="B38" s="169"/>
      <c r="C38" s="182"/>
      <c r="D38" s="182"/>
      <c r="E38" s="172"/>
      <c r="F38" s="204"/>
      <c r="G38" s="205"/>
      <c r="H38" s="207"/>
      <c r="I38" s="207"/>
      <c r="J38" s="208"/>
      <c r="K38" s="209"/>
      <c r="L38" s="10"/>
      <c r="M38" s="10"/>
      <c r="N38" s="10"/>
    </row>
    <row r="39" spans="1:11" ht="21.75">
      <c r="A39" s="152" t="s">
        <v>33</v>
      </c>
      <c r="B39" s="210"/>
      <c r="C39" s="211"/>
      <c r="D39" s="212"/>
      <c r="E39" s="212"/>
      <c r="F39" s="186"/>
      <c r="G39" s="205"/>
      <c r="H39" s="151"/>
      <c r="I39" s="151"/>
      <c r="J39" s="137"/>
      <c r="K39" s="137"/>
    </row>
    <row r="40" spans="1:11" ht="21.75">
      <c r="A40" s="152" t="s">
        <v>34</v>
      </c>
      <c r="B40" s="185"/>
      <c r="C40" s="154"/>
      <c r="D40" s="154"/>
      <c r="E40" s="160"/>
      <c r="F40" s="156"/>
      <c r="G40" s="205"/>
      <c r="H40" s="151"/>
      <c r="I40" s="151"/>
      <c r="J40" s="137">
        <f>C41+D41</f>
        <v>188955943.20999998</v>
      </c>
      <c r="K40" s="137"/>
    </row>
    <row r="41" spans="1:11" ht="24">
      <c r="A41" s="158" t="s">
        <v>35</v>
      </c>
      <c r="B41" s="187">
        <v>264000000</v>
      </c>
      <c r="C41" s="213">
        <v>31552512.98</v>
      </c>
      <c r="D41" s="213">
        <v>157403430.23</v>
      </c>
      <c r="E41" s="142" t="s">
        <v>84</v>
      </c>
      <c r="F41" s="156">
        <f aca="true" t="shared" si="2" ref="F41:F47">D41-B41</f>
        <v>-106596569.77000001</v>
      </c>
      <c r="G41" s="205">
        <f aca="true" t="shared" si="3" ref="G41:G47">D41/B41*100</f>
        <v>59.62251145075758</v>
      </c>
      <c r="H41" s="163"/>
      <c r="I41" s="163"/>
      <c r="J41" s="137">
        <v>39164607.44</v>
      </c>
      <c r="K41" s="137">
        <v>0</v>
      </c>
    </row>
    <row r="42" spans="1:11" ht="24">
      <c r="A42" s="158" t="s">
        <v>36</v>
      </c>
      <c r="B42" s="187">
        <v>96000000</v>
      </c>
      <c r="C42" s="213">
        <v>10327287.16</v>
      </c>
      <c r="D42" s="213">
        <v>50174338.86</v>
      </c>
      <c r="E42" s="142" t="s">
        <v>84</v>
      </c>
      <c r="F42" s="156">
        <f t="shared" si="2"/>
        <v>-45825661.14</v>
      </c>
      <c r="G42" s="205">
        <f t="shared" si="3"/>
        <v>52.2649363125</v>
      </c>
      <c r="H42" s="163"/>
      <c r="I42" s="163"/>
      <c r="J42" s="137">
        <v>30217742.5</v>
      </c>
      <c r="K42" s="137">
        <v>0</v>
      </c>
    </row>
    <row r="43" spans="1:11" ht="39.75">
      <c r="A43" s="215" t="s">
        <v>37</v>
      </c>
      <c r="B43" s="216">
        <v>40500000</v>
      </c>
      <c r="C43" s="217">
        <v>746403.91</v>
      </c>
      <c r="D43" s="217">
        <v>39715286.23</v>
      </c>
      <c r="E43" s="142" t="s">
        <v>81</v>
      </c>
      <c r="F43" s="218">
        <f t="shared" si="2"/>
        <v>-784713.7700000033</v>
      </c>
      <c r="G43" s="205">
        <v>100</v>
      </c>
      <c r="H43" s="198"/>
      <c r="I43" s="198"/>
      <c r="J43" s="219">
        <v>29624792.74</v>
      </c>
      <c r="K43" s="219">
        <v>533880.14</v>
      </c>
    </row>
    <row r="44" spans="1:11" ht="24">
      <c r="A44" s="158" t="s">
        <v>38</v>
      </c>
      <c r="B44" s="159">
        <v>8000000</v>
      </c>
      <c r="C44" s="160">
        <v>0</v>
      </c>
      <c r="D44" s="160">
        <v>5107593.12</v>
      </c>
      <c r="E44" s="142" t="s">
        <v>84</v>
      </c>
      <c r="F44" s="156">
        <f t="shared" si="2"/>
        <v>-2892406.88</v>
      </c>
      <c r="G44" s="205">
        <f t="shared" si="3"/>
        <v>63.844913999999996</v>
      </c>
      <c r="H44" s="163"/>
      <c r="I44" s="163"/>
      <c r="J44" s="137">
        <v>1659654.64</v>
      </c>
      <c r="K44" s="137">
        <v>0</v>
      </c>
    </row>
    <row r="45" spans="1:11" ht="24">
      <c r="A45" s="164" t="s">
        <v>39</v>
      </c>
      <c r="B45" s="165">
        <v>1500000</v>
      </c>
      <c r="C45" s="220">
        <v>0</v>
      </c>
      <c r="D45" s="220">
        <v>986278.22</v>
      </c>
      <c r="E45" s="142" t="s">
        <v>84</v>
      </c>
      <c r="F45" s="156">
        <f t="shared" si="2"/>
        <v>-513721.78</v>
      </c>
      <c r="G45" s="205">
        <f t="shared" si="3"/>
        <v>65.75188133333333</v>
      </c>
      <c r="H45" s="163"/>
      <c r="I45" s="163"/>
      <c r="J45" s="137">
        <v>793501.06</v>
      </c>
      <c r="K45" s="137">
        <v>0</v>
      </c>
    </row>
    <row r="46" spans="1:14" ht="24">
      <c r="A46" s="221" t="s">
        <v>53</v>
      </c>
      <c r="B46" s="169">
        <f>SUM(B41:B45)</f>
        <v>410000000</v>
      </c>
      <c r="C46" s="182">
        <f>SUM(C41:C45)</f>
        <v>42626204.05</v>
      </c>
      <c r="D46" s="182">
        <f>SUM(D41:D45)</f>
        <v>253386926.65999997</v>
      </c>
      <c r="E46" s="142" t="s">
        <v>84</v>
      </c>
      <c r="F46" s="183">
        <f t="shared" si="2"/>
        <v>-156613073.34000003</v>
      </c>
      <c r="G46" s="205">
        <f t="shared" si="3"/>
        <v>61.80168942926828</v>
      </c>
      <c r="H46" s="175"/>
      <c r="I46" s="175"/>
      <c r="J46" s="169">
        <f>SUM(J41:J45)</f>
        <v>101460298.38</v>
      </c>
      <c r="K46" s="171">
        <f>SUM(K41:K45)</f>
        <v>533880.14</v>
      </c>
      <c r="L46" s="1">
        <f>SUM(L41:L45)</f>
        <v>0</v>
      </c>
      <c r="M46" s="1">
        <f>SUM(M41:M45)</f>
        <v>0</v>
      </c>
      <c r="N46" s="1">
        <f>SUM(N41:N45)</f>
        <v>0</v>
      </c>
    </row>
    <row r="47" spans="1:14" ht="24">
      <c r="A47" s="250" t="s">
        <v>91</v>
      </c>
      <c r="B47" s="169">
        <f>B37+B46</f>
        <v>530000000</v>
      </c>
      <c r="C47" s="182">
        <f>C37+C46</f>
        <v>55123480.65</v>
      </c>
      <c r="D47" s="251">
        <f>D37+D46</f>
        <v>330235727.14</v>
      </c>
      <c r="E47" s="255" t="s">
        <v>84</v>
      </c>
      <c r="F47" s="183">
        <f t="shared" si="2"/>
        <v>-199764272.86</v>
      </c>
      <c r="G47" s="205">
        <f t="shared" si="3"/>
        <v>62.308627762264145</v>
      </c>
      <c r="H47" s="175"/>
      <c r="I47" s="175"/>
      <c r="J47" s="169">
        <f>J37+J46</f>
        <v>120174796.60999998</v>
      </c>
      <c r="K47" s="171">
        <f>K37+K46</f>
        <v>10237016.350000001</v>
      </c>
      <c r="L47" s="1">
        <f>L37+L46</f>
        <v>0</v>
      </c>
      <c r="M47" s="1">
        <f>M37+M46</f>
        <v>0</v>
      </c>
      <c r="N47" s="1">
        <f>N37+N46</f>
        <v>0</v>
      </c>
    </row>
    <row r="48" spans="1:11" ht="24">
      <c r="A48" s="147" t="s">
        <v>40</v>
      </c>
      <c r="B48" s="222"/>
      <c r="C48" s="223"/>
      <c r="D48" s="224"/>
      <c r="E48" s="200"/>
      <c r="F48" s="225"/>
      <c r="G48" s="205"/>
      <c r="H48" s="151"/>
      <c r="I48" s="151"/>
      <c r="J48" s="137"/>
      <c r="K48" s="137"/>
    </row>
    <row r="49" spans="1:11" ht="24">
      <c r="A49" s="158" t="s">
        <v>14</v>
      </c>
      <c r="B49" s="159">
        <v>0</v>
      </c>
      <c r="C49" s="160">
        <v>0</v>
      </c>
      <c r="D49" s="160">
        <v>0</v>
      </c>
      <c r="E49" s="214"/>
      <c r="F49" s="186">
        <f>D49-B49</f>
        <v>0</v>
      </c>
      <c r="G49" s="205"/>
      <c r="H49" s="151"/>
      <c r="I49" s="151"/>
      <c r="J49" s="137"/>
      <c r="K49" s="137"/>
    </row>
    <row r="50" spans="1:11" ht="24">
      <c r="A50" s="158" t="s">
        <v>47</v>
      </c>
      <c r="B50" s="226">
        <v>22314308</v>
      </c>
      <c r="C50" s="160">
        <v>0</v>
      </c>
      <c r="D50" s="160">
        <v>56031220</v>
      </c>
      <c r="E50" s="142" t="s">
        <v>81</v>
      </c>
      <c r="F50" s="186">
        <v>0</v>
      </c>
      <c r="G50" s="205">
        <v>100</v>
      </c>
      <c r="H50" s="163"/>
      <c r="I50" s="163"/>
      <c r="J50" s="137"/>
      <c r="K50" s="137"/>
    </row>
    <row r="51" spans="1:11" ht="24">
      <c r="A51" s="181" t="s">
        <v>54</v>
      </c>
      <c r="B51" s="169">
        <f>SUM(B50)</f>
        <v>22314308</v>
      </c>
      <c r="C51" s="171">
        <f>SUM(C50)</f>
        <v>0</v>
      </c>
      <c r="D51" s="171">
        <f>SUM(D50)</f>
        <v>56031220</v>
      </c>
      <c r="E51" s="142" t="s">
        <v>81</v>
      </c>
      <c r="F51" s="227">
        <v>0</v>
      </c>
      <c r="G51" s="205">
        <v>100</v>
      </c>
      <c r="H51" s="163"/>
      <c r="I51" s="163"/>
      <c r="J51" s="137"/>
      <c r="K51" s="137"/>
    </row>
    <row r="52" spans="1:11" ht="24">
      <c r="A52" s="147" t="s">
        <v>41</v>
      </c>
      <c r="B52" s="228"/>
      <c r="C52" s="149"/>
      <c r="D52" s="160">
        <f>J52+K52</f>
        <v>0</v>
      </c>
      <c r="E52" s="200"/>
      <c r="F52" s="225"/>
      <c r="G52" s="205"/>
      <c r="H52" s="151"/>
      <c r="I52" s="151"/>
      <c r="J52" s="137"/>
      <c r="K52" s="137"/>
    </row>
    <row r="53" spans="1:11" ht="24">
      <c r="A53" s="158" t="s">
        <v>13</v>
      </c>
      <c r="B53" s="159">
        <v>0</v>
      </c>
      <c r="C53" s="160">
        <v>0</v>
      </c>
      <c r="D53" s="160">
        <v>81685800</v>
      </c>
      <c r="E53" s="214"/>
      <c r="F53" s="225"/>
      <c r="G53" s="205"/>
      <c r="H53" s="151"/>
      <c r="I53" s="151"/>
      <c r="J53" s="137"/>
      <c r="K53" s="137"/>
    </row>
    <row r="54" spans="1:11" ht="24">
      <c r="A54" s="158" t="s">
        <v>104</v>
      </c>
      <c r="B54" s="159">
        <v>0</v>
      </c>
      <c r="C54" s="160">
        <v>0</v>
      </c>
      <c r="D54" s="160">
        <v>1400000</v>
      </c>
      <c r="E54" s="214"/>
      <c r="F54" s="186"/>
      <c r="G54" s="205"/>
      <c r="H54" s="151"/>
      <c r="I54" s="151"/>
      <c r="J54" s="137"/>
      <c r="K54" s="137"/>
    </row>
    <row r="55" spans="1:11" ht="24">
      <c r="A55" s="158" t="s">
        <v>58</v>
      </c>
      <c r="B55" s="229">
        <v>0</v>
      </c>
      <c r="C55" s="160">
        <v>0</v>
      </c>
      <c r="D55" s="160"/>
      <c r="E55" s="230"/>
      <c r="F55" s="231"/>
      <c r="G55" s="205"/>
      <c r="H55" s="151"/>
      <c r="I55" s="151"/>
      <c r="J55" s="137"/>
      <c r="K55" s="137"/>
    </row>
    <row r="56" spans="1:11" ht="24">
      <c r="A56" s="232" t="s">
        <v>8</v>
      </c>
      <c r="B56" s="176">
        <f>SUM(B54:B55)</f>
        <v>0</v>
      </c>
      <c r="C56" s="233">
        <f>SUM(C53:C55)</f>
        <v>0</v>
      </c>
      <c r="D56" s="233">
        <f>SUM(D52:D55)</f>
        <v>83085800</v>
      </c>
      <c r="E56" s="234"/>
      <c r="F56" s="227"/>
      <c r="G56" s="248"/>
      <c r="H56" s="151"/>
      <c r="I56" s="151"/>
      <c r="J56" s="137"/>
      <c r="K56" s="137"/>
    </row>
    <row r="57" spans="1:11" ht="24.75" thickBot="1">
      <c r="A57" s="235" t="s">
        <v>42</v>
      </c>
      <c r="B57" s="236">
        <f>B47+B51+B56</f>
        <v>552314308</v>
      </c>
      <c r="C57" s="237">
        <f>C47+C51+C56</f>
        <v>55123480.65</v>
      </c>
      <c r="D57" s="252">
        <f>D47+D51+D56</f>
        <v>469352747.14</v>
      </c>
      <c r="E57" s="256" t="s">
        <v>84</v>
      </c>
      <c r="F57" s="238">
        <f>D57-B57</f>
        <v>-82961560.86000001</v>
      </c>
      <c r="G57" s="249">
        <f>D57/B57*100</f>
        <v>84.97928450189633</v>
      </c>
      <c r="H57" s="239"/>
      <c r="I57" s="239"/>
      <c r="J57" s="240">
        <f>J47+J51+J56</f>
        <v>120174796.60999998</v>
      </c>
      <c r="K57" s="240">
        <f>SUM(K47)</f>
        <v>10237016.350000001</v>
      </c>
    </row>
    <row r="58" spans="1:11" ht="22.5" thickTop="1">
      <c r="A58" s="241"/>
      <c r="B58" s="242"/>
      <c r="C58" s="242"/>
      <c r="D58" s="243"/>
      <c r="E58" s="242"/>
      <c r="F58" s="244"/>
      <c r="G58" s="71"/>
      <c r="H58" s="71"/>
      <c r="I58" s="71"/>
      <c r="J58" s="71"/>
      <c r="K58" s="137"/>
    </row>
    <row r="59" spans="1:11" ht="21.75">
      <c r="A59" s="245"/>
      <c r="B59" s="71"/>
      <c r="C59" s="137"/>
      <c r="D59" s="137"/>
      <c r="E59" s="71"/>
      <c r="F59" s="71"/>
      <c r="G59" s="71"/>
      <c r="H59" s="71"/>
      <c r="I59" s="71"/>
      <c r="J59" s="71"/>
      <c r="K59" s="137"/>
    </row>
    <row r="60" spans="1:11" ht="21.75">
      <c r="A60" s="71"/>
      <c r="B60" s="71"/>
      <c r="C60" s="246"/>
      <c r="D60" s="137"/>
      <c r="E60" s="71"/>
      <c r="F60" s="71"/>
      <c r="G60" s="71"/>
      <c r="H60" s="71"/>
      <c r="I60" s="71"/>
      <c r="J60" s="71"/>
      <c r="K60" s="137"/>
    </row>
    <row r="61" spans="1:11" ht="21.75">
      <c r="A61" s="71"/>
      <c r="B61" s="71"/>
      <c r="C61" s="71"/>
      <c r="D61" s="137"/>
      <c r="E61" s="71"/>
      <c r="F61" s="247"/>
      <c r="G61" s="71"/>
      <c r="H61" s="71"/>
      <c r="I61" s="71"/>
      <c r="J61" s="71"/>
      <c r="K61" s="137"/>
    </row>
    <row r="62" spans="1:11" ht="21.75">
      <c r="A62" s="71"/>
      <c r="B62" s="71"/>
      <c r="C62" s="71"/>
      <c r="D62" s="137"/>
      <c r="E62" s="71"/>
      <c r="F62" s="137"/>
      <c r="G62" s="71"/>
      <c r="H62" s="71"/>
      <c r="I62" s="71"/>
      <c r="J62" s="71"/>
      <c r="K62" s="137"/>
    </row>
    <row r="63" spans="1:11" ht="21.75">
      <c r="A63" s="71"/>
      <c r="B63" s="71"/>
      <c r="C63" s="71"/>
      <c r="D63" s="137"/>
      <c r="E63" s="71"/>
      <c r="F63" s="71"/>
      <c r="G63" s="71"/>
      <c r="H63" s="71"/>
      <c r="I63" s="71"/>
      <c r="J63" s="71"/>
      <c r="K63" s="137"/>
    </row>
    <row r="64" spans="1:11" ht="21.75">
      <c r="A64" s="71"/>
      <c r="B64" s="71"/>
      <c r="C64" s="71"/>
      <c r="D64" s="137"/>
      <c r="E64" s="71"/>
      <c r="F64" s="71"/>
      <c r="G64" s="71"/>
      <c r="H64" s="71"/>
      <c r="I64" s="71"/>
      <c r="J64" s="71"/>
      <c r="K64" s="137"/>
    </row>
    <row r="65" spans="1:11" ht="21.75">
      <c r="A65" s="71"/>
      <c r="B65" s="71"/>
      <c r="C65" s="71"/>
      <c r="D65" s="137"/>
      <c r="E65" s="71"/>
      <c r="F65" s="71"/>
      <c r="G65" s="71"/>
      <c r="H65" s="71"/>
      <c r="I65" s="71"/>
      <c r="J65" s="71"/>
      <c r="K65" s="137"/>
    </row>
    <row r="66" spans="1:11" ht="21.75">
      <c r="A66" s="71"/>
      <c r="B66" s="71"/>
      <c r="C66" s="71"/>
      <c r="D66" s="137"/>
      <c r="E66" s="71"/>
      <c r="F66" s="71"/>
      <c r="G66" s="71"/>
      <c r="H66" s="71"/>
      <c r="I66" s="71"/>
      <c r="J66" s="71"/>
      <c r="K66" s="137"/>
    </row>
    <row r="67" spans="1:11" ht="21.75">
      <c r="A67" s="71"/>
      <c r="B67" s="71"/>
      <c r="C67" s="71"/>
      <c r="D67" s="137"/>
      <c r="E67" s="71"/>
      <c r="F67" s="71"/>
      <c r="G67" s="71"/>
      <c r="H67" s="71"/>
      <c r="I67" s="71"/>
      <c r="J67" s="71"/>
      <c r="K67" s="137"/>
    </row>
    <row r="68" spans="1:11" ht="21.75">
      <c r="A68" s="71"/>
      <c r="B68" s="71"/>
      <c r="C68" s="71"/>
      <c r="D68" s="137"/>
      <c r="E68" s="71"/>
      <c r="F68" s="71"/>
      <c r="G68" s="71"/>
      <c r="H68" s="71"/>
      <c r="I68" s="71"/>
      <c r="J68" s="71"/>
      <c r="K68" s="137"/>
    </row>
    <row r="69" spans="1:11" ht="21.75">
      <c r="A69" s="71"/>
      <c r="B69" s="71"/>
      <c r="C69" s="71"/>
      <c r="D69" s="137"/>
      <c r="E69" s="71"/>
      <c r="F69" s="71"/>
      <c r="G69" s="71"/>
      <c r="H69" s="71"/>
      <c r="I69" s="71"/>
      <c r="J69" s="71"/>
      <c r="K69" s="137"/>
    </row>
    <row r="70" spans="1:11" ht="21.75">
      <c r="A70" s="71"/>
      <c r="B70" s="71"/>
      <c r="C70" s="71"/>
      <c r="D70" s="137"/>
      <c r="E70" s="71"/>
      <c r="F70" s="71"/>
      <c r="G70" s="71"/>
      <c r="H70" s="71"/>
      <c r="I70" s="71"/>
      <c r="J70" s="71"/>
      <c r="K70" s="137"/>
    </row>
    <row r="71" spans="1:11" ht="21.75">
      <c r="A71" s="71"/>
      <c r="B71" s="71"/>
      <c r="C71" s="71"/>
      <c r="D71" s="137"/>
      <c r="E71" s="71"/>
      <c r="F71" s="71"/>
      <c r="G71" s="71"/>
      <c r="H71" s="71"/>
      <c r="I71" s="71"/>
      <c r="J71" s="71"/>
      <c r="K71" s="137"/>
    </row>
    <row r="72" spans="1:11" ht="21.75">
      <c r="A72" s="71"/>
      <c r="B72" s="71"/>
      <c r="C72" s="71"/>
      <c r="D72" s="137"/>
      <c r="E72" s="71"/>
      <c r="F72" s="71"/>
      <c r="G72" s="71"/>
      <c r="H72" s="71"/>
      <c r="I72" s="71"/>
      <c r="J72" s="71"/>
      <c r="K72" s="137"/>
    </row>
    <row r="73" spans="1:11" ht="21.75">
      <c r="A73" s="71"/>
      <c r="B73" s="71"/>
      <c r="C73" s="71"/>
      <c r="D73" s="137"/>
      <c r="E73" s="71"/>
      <c r="F73" s="71"/>
      <c r="G73" s="71"/>
      <c r="H73" s="71"/>
      <c r="I73" s="71"/>
      <c r="J73" s="71"/>
      <c r="K73" s="137"/>
    </row>
    <row r="74" spans="1:11" ht="21.75">
      <c r="A74" s="71"/>
      <c r="B74" s="71"/>
      <c r="C74" s="71"/>
      <c r="D74" s="137"/>
      <c r="E74" s="71"/>
      <c r="F74" s="71"/>
      <c r="G74" s="71"/>
      <c r="H74" s="71"/>
      <c r="I74" s="71"/>
      <c r="J74" s="71"/>
      <c r="K74" s="137"/>
    </row>
    <row r="75" spans="1:11" ht="21.75">
      <c r="A75" s="71"/>
      <c r="B75" s="71"/>
      <c r="C75" s="71"/>
      <c r="D75" s="137"/>
      <c r="E75" s="71"/>
      <c r="F75" s="71"/>
      <c r="G75" s="71"/>
      <c r="H75" s="71"/>
      <c r="I75" s="71"/>
      <c r="J75" s="71"/>
      <c r="K75" s="137"/>
    </row>
    <row r="76" spans="1:11" ht="21.75">
      <c r="A76" s="71"/>
      <c r="B76" s="71"/>
      <c r="C76" s="71"/>
      <c r="D76" s="137"/>
      <c r="E76" s="71"/>
      <c r="F76" s="71"/>
      <c r="G76" s="71"/>
      <c r="H76" s="71"/>
      <c r="I76" s="71"/>
      <c r="J76" s="71"/>
      <c r="K76" s="137"/>
    </row>
    <row r="77" spans="1:11" ht="21.75">
      <c r="A77" s="71"/>
      <c r="B77" s="71"/>
      <c r="C77" s="71"/>
      <c r="D77" s="137"/>
      <c r="E77" s="71"/>
      <c r="F77" s="71"/>
      <c r="G77" s="71"/>
      <c r="H77" s="71"/>
      <c r="I77" s="71"/>
      <c r="J77" s="71"/>
      <c r="K77" s="137"/>
    </row>
    <row r="78" spans="1:11" ht="21.75">
      <c r="A78" s="71"/>
      <c r="B78" s="71"/>
      <c r="C78" s="71"/>
      <c r="D78" s="137"/>
      <c r="E78" s="71"/>
      <c r="F78" s="71"/>
      <c r="G78" s="71"/>
      <c r="H78" s="71"/>
      <c r="I78" s="71"/>
      <c r="J78" s="71"/>
      <c r="K78" s="137"/>
    </row>
    <row r="79" spans="1:11" ht="21.75">
      <c r="A79" s="71"/>
      <c r="B79" s="71"/>
      <c r="C79" s="71"/>
      <c r="D79" s="137"/>
      <c r="E79" s="71"/>
      <c r="F79" s="71"/>
      <c r="G79" s="71"/>
      <c r="H79" s="71"/>
      <c r="I79" s="71"/>
      <c r="J79" s="71"/>
      <c r="K79" s="137"/>
    </row>
    <row r="80" spans="1:11" ht="21.75">
      <c r="A80" s="71"/>
      <c r="B80" s="71"/>
      <c r="C80" s="71"/>
      <c r="D80" s="137"/>
      <c r="E80" s="71"/>
      <c r="F80" s="71"/>
      <c r="G80" s="71"/>
      <c r="H80" s="71"/>
      <c r="I80" s="71"/>
      <c r="J80" s="71"/>
      <c r="K80" s="137"/>
    </row>
    <row r="81" spans="1:11" ht="21.75">
      <c r="A81" s="71"/>
      <c r="B81" s="71"/>
      <c r="C81" s="71"/>
      <c r="D81" s="137"/>
      <c r="E81" s="71"/>
      <c r="F81" s="71"/>
      <c r="G81" s="71"/>
      <c r="H81" s="71"/>
      <c r="I81" s="71"/>
      <c r="J81" s="71"/>
      <c r="K81" s="137"/>
    </row>
  </sheetData>
  <sheetProtection/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I25"/>
  <sheetViews>
    <sheetView zoomScale="80" zoomScaleNormal="80" zoomScalePageLayoutView="0" workbookViewId="0" topLeftCell="A7">
      <selection activeCell="E18" sqref="E18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7.140625" style="0" customWidth="1"/>
    <col min="4" max="4" width="18.8515625" style="0" customWidth="1"/>
    <col min="5" max="5" width="7.8515625" style="0" customWidth="1"/>
    <col min="6" max="6" width="18.8515625" style="0" customWidth="1"/>
    <col min="7" max="7" width="7.140625" style="0" customWidth="1"/>
    <col min="8" max="8" width="13.57421875" style="0" bestFit="1" customWidth="1"/>
    <col min="9" max="9" width="28.00390625" style="0" customWidth="1"/>
  </cols>
  <sheetData>
    <row r="1" spans="1:7" ht="30.75">
      <c r="A1" s="289" t="s">
        <v>100</v>
      </c>
      <c r="B1" s="289"/>
      <c r="C1" s="289"/>
      <c r="D1" s="289"/>
      <c r="E1" s="289"/>
      <c r="F1" s="289"/>
      <c r="G1" s="289"/>
    </row>
    <row r="2" spans="1:7" ht="30.75">
      <c r="A2" s="290" t="s">
        <v>106</v>
      </c>
      <c r="B2" s="290"/>
      <c r="C2" s="290"/>
      <c r="D2" s="290"/>
      <c r="E2" s="290"/>
      <c r="F2" s="290"/>
      <c r="G2" s="290"/>
    </row>
    <row r="3" spans="1:7" ht="51" customHeight="1">
      <c r="A3" s="287" t="s">
        <v>87</v>
      </c>
      <c r="B3" s="287"/>
      <c r="C3" s="11" t="s">
        <v>62</v>
      </c>
      <c r="D3" s="11" t="s">
        <v>43</v>
      </c>
      <c r="E3" s="11" t="s">
        <v>67</v>
      </c>
      <c r="F3" s="12" t="s">
        <v>68</v>
      </c>
      <c r="G3" s="11" t="s">
        <v>67</v>
      </c>
    </row>
    <row r="4" spans="1:7" ht="24">
      <c r="A4" s="13" t="s">
        <v>59</v>
      </c>
      <c r="B4" s="14"/>
      <c r="C4" s="15"/>
      <c r="D4" s="15"/>
      <c r="E4" s="15"/>
      <c r="F4" s="15"/>
      <c r="G4" s="15"/>
    </row>
    <row r="5" spans="1:9" ht="26.25">
      <c r="A5" s="16"/>
      <c r="B5" s="17" t="s">
        <v>60</v>
      </c>
      <c r="C5" s="18">
        <v>530000000</v>
      </c>
      <c r="D5" s="19">
        <v>330235727.14</v>
      </c>
      <c r="E5" s="20">
        <f>D5/C5*100</f>
        <v>62.308627762264145</v>
      </c>
      <c r="F5" s="21">
        <f>C5-D5</f>
        <v>199764272.86</v>
      </c>
      <c r="G5" s="20">
        <f>100-E5</f>
        <v>37.691372237735855</v>
      </c>
      <c r="I5" s="6"/>
    </row>
    <row r="6" spans="1:9" ht="26.25">
      <c r="A6" s="16"/>
      <c r="B6" s="17" t="s">
        <v>78</v>
      </c>
      <c r="C6" s="19">
        <v>56031220</v>
      </c>
      <c r="D6" s="19">
        <v>56031220</v>
      </c>
      <c r="E6" s="20"/>
      <c r="F6" s="23"/>
      <c r="G6" s="22"/>
      <c r="I6" s="4"/>
    </row>
    <row r="7" spans="1:9" ht="26.25">
      <c r="A7" s="16"/>
      <c r="B7" s="17" t="s">
        <v>90</v>
      </c>
      <c r="C7" s="24">
        <v>0</v>
      </c>
      <c r="D7" s="25">
        <f>รายละเอียดรายรับ!D56</f>
        <v>83085800</v>
      </c>
      <c r="E7" s="20"/>
      <c r="F7" s="26"/>
      <c r="G7" s="27"/>
      <c r="I7" s="4"/>
    </row>
    <row r="8" spans="1:9" ht="26.25">
      <c r="A8" s="28"/>
      <c r="B8" s="29" t="s">
        <v>57</v>
      </c>
      <c r="C8" s="30">
        <f>SUM(C5:C7)</f>
        <v>586031220</v>
      </c>
      <c r="D8" s="31">
        <f>SUM(D5:D7)</f>
        <v>469352747.14</v>
      </c>
      <c r="E8" s="32">
        <f>D8/C8*100</f>
        <v>80.09005853647183</v>
      </c>
      <c r="F8" s="33">
        <f>SUM(F5:F7)</f>
        <v>199764272.86</v>
      </c>
      <c r="G8" s="32">
        <f>100-E8</f>
        <v>19.90994146352817</v>
      </c>
      <c r="I8" s="4"/>
    </row>
    <row r="9" spans="1:9" ht="24">
      <c r="A9" s="34"/>
      <c r="B9" s="35"/>
      <c r="C9" s="36"/>
      <c r="D9" s="36"/>
      <c r="E9" s="36"/>
      <c r="F9" s="36"/>
      <c r="G9" s="37"/>
      <c r="I9" s="8"/>
    </row>
    <row r="10" spans="1:7" ht="21.75">
      <c r="A10" s="288" t="s">
        <v>0</v>
      </c>
      <c r="B10" s="288"/>
      <c r="C10" s="38" t="s">
        <v>63</v>
      </c>
      <c r="D10" s="38" t="s">
        <v>66</v>
      </c>
      <c r="E10" s="38" t="s">
        <v>67</v>
      </c>
      <c r="F10" s="39" t="s">
        <v>64</v>
      </c>
      <c r="G10" s="38" t="s">
        <v>67</v>
      </c>
    </row>
    <row r="11" spans="1:7" ht="24">
      <c r="A11" s="40" t="s">
        <v>61</v>
      </c>
      <c r="B11" s="41"/>
      <c r="C11" s="42"/>
      <c r="D11" s="42"/>
      <c r="E11" s="42"/>
      <c r="F11" s="43"/>
      <c r="G11" s="42"/>
    </row>
    <row r="12" spans="1:9" ht="26.25">
      <c r="A12" s="44"/>
      <c r="B12" s="45" t="s">
        <v>79</v>
      </c>
      <c r="C12" s="93">
        <v>530000000</v>
      </c>
      <c r="D12" s="48">
        <v>178188607.07</v>
      </c>
      <c r="E12" s="94">
        <f>D12/C12*100</f>
        <v>33.6204919</v>
      </c>
      <c r="F12" s="48">
        <f>C12-D12</f>
        <v>351811392.93</v>
      </c>
      <c r="G12" s="260">
        <f>100-E12</f>
        <v>66.37950810000001</v>
      </c>
      <c r="I12" s="8"/>
    </row>
    <row r="13" spans="1:9" ht="26.25">
      <c r="A13" s="44"/>
      <c r="B13" s="45" t="s">
        <v>80</v>
      </c>
      <c r="C13" s="51"/>
      <c r="D13" s="50"/>
      <c r="E13" s="94"/>
      <c r="F13" s="48"/>
      <c r="G13" s="260"/>
      <c r="I13" s="8"/>
    </row>
    <row r="14" spans="1:9" ht="26.25">
      <c r="A14" s="44"/>
      <c r="B14" s="45" t="s">
        <v>101</v>
      </c>
      <c r="C14" s="46">
        <v>83085800</v>
      </c>
      <c r="D14" s="47">
        <v>54457200</v>
      </c>
      <c r="E14" s="94">
        <f>D14/C14*100</f>
        <v>65.5433299071562</v>
      </c>
      <c r="F14" s="48">
        <f>C14-D14</f>
        <v>28628600</v>
      </c>
      <c r="G14" s="260">
        <f>100-E14</f>
        <v>34.456670092843794</v>
      </c>
      <c r="I14" s="6"/>
    </row>
    <row r="15" spans="1:7" ht="26.25">
      <c r="A15" s="44"/>
      <c r="B15" s="52"/>
      <c r="C15" s="53">
        <v>0</v>
      </c>
      <c r="D15" s="54">
        <v>0</v>
      </c>
      <c r="E15" s="22"/>
      <c r="F15" s="55">
        <f>C15-D15</f>
        <v>0</v>
      </c>
      <c r="G15" s="49"/>
    </row>
    <row r="16" spans="1:7" ht="26.25">
      <c r="A16" s="56"/>
      <c r="B16" s="57" t="s">
        <v>57</v>
      </c>
      <c r="C16" s="58">
        <f>SUM(C12:C15)</f>
        <v>613085800</v>
      </c>
      <c r="D16" s="59">
        <f>SUM(D12:D15)</f>
        <v>232645807.07</v>
      </c>
      <c r="E16" s="60">
        <f>D16/C16*100</f>
        <v>37.94669637920173</v>
      </c>
      <c r="F16" s="59">
        <f>SUM(F12:F15)</f>
        <v>380439992.93</v>
      </c>
      <c r="G16" s="261"/>
    </row>
    <row r="17" spans="1:9" ht="26.25">
      <c r="A17" s="34"/>
      <c r="B17" s="35"/>
      <c r="C17" s="61"/>
      <c r="D17" s="62"/>
      <c r="E17" s="63"/>
      <c r="F17" s="62"/>
      <c r="G17" s="64"/>
      <c r="I17" s="4"/>
    </row>
    <row r="18" spans="1:9" ht="27.75">
      <c r="A18" s="34" t="s">
        <v>110</v>
      </c>
      <c r="B18" s="34"/>
      <c r="C18" s="65"/>
      <c r="D18" s="66"/>
      <c r="E18" s="35"/>
      <c r="F18" s="34"/>
      <c r="G18" s="37"/>
      <c r="I18" s="6"/>
    </row>
    <row r="19" spans="1:9" ht="27.75">
      <c r="A19" s="34" t="s">
        <v>88</v>
      </c>
      <c r="B19" s="34" t="s">
        <v>111</v>
      </c>
      <c r="C19" s="65"/>
      <c r="D19" s="66"/>
      <c r="E19" s="35"/>
      <c r="F19" s="34"/>
      <c r="G19" s="37"/>
      <c r="I19" s="4"/>
    </row>
    <row r="20" spans="1:9" ht="27.75">
      <c r="A20" s="67" t="s">
        <v>112</v>
      </c>
      <c r="B20" s="37"/>
      <c r="C20" s="37"/>
      <c r="D20" s="66"/>
      <c r="E20" s="35"/>
      <c r="F20" s="37"/>
      <c r="G20" s="37"/>
      <c r="H20" s="3"/>
      <c r="I20" s="9"/>
    </row>
    <row r="21" spans="1:9" ht="24">
      <c r="A21" s="68"/>
      <c r="B21" s="34" t="s">
        <v>113</v>
      </c>
      <c r="C21" s="37"/>
      <c r="D21" s="69"/>
      <c r="E21" s="70"/>
      <c r="F21" s="37"/>
      <c r="G21" s="37"/>
      <c r="I21" s="8"/>
    </row>
    <row r="22" spans="1:8" ht="29.25" customHeight="1">
      <c r="A22" s="34" t="s">
        <v>103</v>
      </c>
      <c r="B22" s="37"/>
      <c r="C22" s="71"/>
      <c r="D22" s="71"/>
      <c r="E22" s="71"/>
      <c r="F22" s="71"/>
      <c r="G22" s="71"/>
      <c r="H22" s="6"/>
    </row>
    <row r="23" spans="1:7" ht="21.75">
      <c r="A23" s="71"/>
      <c r="B23" s="71"/>
      <c r="C23" s="71"/>
      <c r="D23" s="71"/>
      <c r="E23" s="71"/>
      <c r="F23" s="71"/>
      <c r="G23" s="71"/>
    </row>
    <row r="24" spans="1:7" ht="21.75">
      <c r="A24" s="71"/>
      <c r="B24" s="71"/>
      <c r="C24" s="71"/>
      <c r="D24" s="71"/>
      <c r="E24" s="71"/>
      <c r="F24" s="71"/>
      <c r="G24" s="71"/>
    </row>
    <row r="25" spans="1:7" ht="21.75">
      <c r="A25" s="71"/>
      <c r="B25" s="71"/>
      <c r="C25" s="71"/>
      <c r="D25" s="71"/>
      <c r="E25" s="71"/>
      <c r="F25" s="71"/>
      <c r="G25" s="71"/>
    </row>
  </sheetData>
  <sheetProtection/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tabSelected="1" zoomScale="90" zoomScaleNormal="90" zoomScalePageLayoutView="0" workbookViewId="0" topLeftCell="A4">
      <selection activeCell="H19" sqref="H19"/>
    </sheetView>
  </sheetViews>
  <sheetFormatPr defaultColWidth="9.140625" defaultRowHeight="20.25"/>
  <cols>
    <col min="1" max="1" width="26.421875" style="0" customWidth="1"/>
    <col min="2" max="2" width="16.421875" style="136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34" customWidth="1"/>
    <col min="9" max="9" width="19.28125" style="0" customWidth="1"/>
  </cols>
  <sheetData>
    <row r="1" spans="1:6" ht="24" customHeight="1">
      <c r="A1" s="72"/>
      <c r="B1" s="72" t="s">
        <v>105</v>
      </c>
      <c r="C1" s="72"/>
      <c r="D1" s="72"/>
      <c r="E1" s="72"/>
      <c r="F1" s="71"/>
    </row>
    <row r="2" spans="1:6" ht="33.75" customHeight="1">
      <c r="A2" s="73" t="s">
        <v>10</v>
      </c>
      <c r="B2" s="74" t="s">
        <v>63</v>
      </c>
      <c r="C2" s="75" t="s">
        <v>65</v>
      </c>
      <c r="D2" s="75" t="s">
        <v>67</v>
      </c>
      <c r="E2" s="75" t="s">
        <v>64</v>
      </c>
      <c r="F2" s="75" t="s">
        <v>67</v>
      </c>
    </row>
    <row r="3" spans="1:9" ht="23.25" customHeight="1">
      <c r="A3" s="76" t="s">
        <v>11</v>
      </c>
      <c r="B3" s="77">
        <v>21738000</v>
      </c>
      <c r="C3" s="76">
        <v>5260505.36</v>
      </c>
      <c r="D3" s="76">
        <f aca="true" t="shared" si="0" ref="D3:D12">C3/B3*100</f>
        <v>24.199583034317786</v>
      </c>
      <c r="E3" s="78">
        <f aca="true" t="shared" si="1" ref="E3:E12">B3-C3</f>
        <v>16477494.64</v>
      </c>
      <c r="F3" s="79">
        <f aca="true" t="shared" si="2" ref="F3:F12">100-D3</f>
        <v>75.80041696568222</v>
      </c>
      <c r="I3" s="6"/>
    </row>
    <row r="4" spans="1:9" ht="23.25" customHeight="1">
      <c r="A4" s="76" t="s">
        <v>1</v>
      </c>
      <c r="B4" s="77">
        <v>36392000</v>
      </c>
      <c r="C4" s="76">
        <v>15047150.31</v>
      </c>
      <c r="D4" s="76">
        <f t="shared" si="0"/>
        <v>41.34741237085074</v>
      </c>
      <c r="E4" s="78">
        <f t="shared" si="1"/>
        <v>21344849.689999998</v>
      </c>
      <c r="F4" s="79">
        <f t="shared" si="2"/>
        <v>58.65258762914926</v>
      </c>
      <c r="I4" s="6"/>
    </row>
    <row r="5" spans="1:9" ht="23.25" customHeight="1">
      <c r="A5" s="76" t="s">
        <v>2</v>
      </c>
      <c r="B5" s="77">
        <v>31500000</v>
      </c>
      <c r="C5" s="76">
        <v>18412083.63</v>
      </c>
      <c r="D5" s="76">
        <f t="shared" si="0"/>
        <v>58.45105914285714</v>
      </c>
      <c r="E5" s="78">
        <f t="shared" si="1"/>
        <v>13087916.370000001</v>
      </c>
      <c r="F5" s="79">
        <f t="shared" si="2"/>
        <v>41.54894085714286</v>
      </c>
      <c r="I5" s="6"/>
    </row>
    <row r="6" spans="1:9" ht="23.25" customHeight="1">
      <c r="A6" s="76" t="s">
        <v>3</v>
      </c>
      <c r="B6" s="77">
        <v>22280000</v>
      </c>
      <c r="C6" s="76">
        <v>10069377.37</v>
      </c>
      <c r="D6" s="76">
        <f t="shared" si="0"/>
        <v>45.19469196588869</v>
      </c>
      <c r="E6" s="78">
        <f t="shared" si="1"/>
        <v>12210622.63</v>
      </c>
      <c r="F6" s="79">
        <f t="shared" si="2"/>
        <v>54.80530803411131</v>
      </c>
      <c r="I6" s="6"/>
    </row>
    <row r="7" spans="1:9" ht="23.25" customHeight="1">
      <c r="A7" s="76" t="s">
        <v>4</v>
      </c>
      <c r="B7" s="80">
        <v>217918700</v>
      </c>
      <c r="C7" s="76">
        <v>63027487.51</v>
      </c>
      <c r="D7" s="76">
        <f t="shared" si="0"/>
        <v>28.922477745140736</v>
      </c>
      <c r="E7" s="78">
        <f t="shared" si="1"/>
        <v>154891212.49</v>
      </c>
      <c r="F7" s="79">
        <f t="shared" si="2"/>
        <v>71.07752225485926</v>
      </c>
      <c r="I7" s="6"/>
    </row>
    <row r="8" spans="1:9" ht="23.25" customHeight="1">
      <c r="A8" s="76" t="s">
        <v>5</v>
      </c>
      <c r="B8" s="77">
        <v>32426700</v>
      </c>
      <c r="C8" s="76">
        <v>11563941.01</v>
      </c>
      <c r="D8" s="76">
        <f t="shared" si="0"/>
        <v>35.66178800186266</v>
      </c>
      <c r="E8" s="78">
        <f t="shared" si="1"/>
        <v>20862758.990000002</v>
      </c>
      <c r="F8" s="79">
        <f t="shared" si="2"/>
        <v>64.33821199813734</v>
      </c>
      <c r="I8" s="6"/>
    </row>
    <row r="9" spans="1:9" ht="23.25" customHeight="1">
      <c r="A9" s="76" t="s">
        <v>6</v>
      </c>
      <c r="B9" s="77">
        <v>27550000</v>
      </c>
      <c r="C9" s="76">
        <v>14826061.88</v>
      </c>
      <c r="D9" s="76">
        <f t="shared" si="0"/>
        <v>53.815106642468244</v>
      </c>
      <c r="E9" s="78">
        <f t="shared" si="1"/>
        <v>12723938.12</v>
      </c>
      <c r="F9" s="79">
        <f t="shared" si="2"/>
        <v>46.184893357531756</v>
      </c>
      <c r="I9" s="6"/>
    </row>
    <row r="10" spans="1:9" ht="23.25" customHeight="1">
      <c r="A10" s="76" t="s">
        <v>7</v>
      </c>
      <c r="B10" s="77">
        <v>46950000</v>
      </c>
      <c r="C10" s="76">
        <v>39500000</v>
      </c>
      <c r="D10" s="76">
        <f t="shared" si="0"/>
        <v>84.13205537806176</v>
      </c>
      <c r="E10" s="78">
        <f t="shared" si="1"/>
        <v>7450000</v>
      </c>
      <c r="F10" s="79">
        <f t="shared" si="2"/>
        <v>15.867944621938236</v>
      </c>
      <c r="I10" s="6"/>
    </row>
    <row r="11" spans="1:9" ht="23.25" customHeight="1">
      <c r="A11" s="76" t="s">
        <v>69</v>
      </c>
      <c r="B11" s="77">
        <v>14163800</v>
      </c>
      <c r="C11" s="76">
        <v>482000</v>
      </c>
      <c r="D11" s="76">
        <f t="shared" si="0"/>
        <v>3.403041556644403</v>
      </c>
      <c r="E11" s="78">
        <f t="shared" si="1"/>
        <v>13681800</v>
      </c>
      <c r="F11" s="79">
        <f t="shared" si="2"/>
        <v>96.5969584433556</v>
      </c>
      <c r="I11" s="6"/>
    </row>
    <row r="12" spans="1:9" ht="23.25" customHeight="1">
      <c r="A12" s="76" t="s">
        <v>12</v>
      </c>
      <c r="B12" s="77">
        <v>79080800</v>
      </c>
      <c r="C12" s="76">
        <v>0</v>
      </c>
      <c r="D12" s="76">
        <f t="shared" si="0"/>
        <v>0</v>
      </c>
      <c r="E12" s="78">
        <f t="shared" si="1"/>
        <v>79080800</v>
      </c>
      <c r="F12" s="79">
        <f t="shared" si="2"/>
        <v>100</v>
      </c>
      <c r="I12" s="6"/>
    </row>
    <row r="13" spans="1:6" ht="23.25" customHeight="1">
      <c r="A13" s="81"/>
      <c r="B13" s="71"/>
      <c r="C13" s="82"/>
      <c r="D13" s="82"/>
      <c r="E13" s="83"/>
      <c r="F13" s="84"/>
    </row>
    <row r="14" spans="1:6" ht="23.25" customHeight="1" thickBot="1">
      <c r="A14" s="37"/>
      <c r="B14" s="85">
        <f>SUM(B3:B13)</f>
        <v>530000000</v>
      </c>
      <c r="C14" s="86">
        <f>SUM(C3:C13)</f>
        <v>178188607.07</v>
      </c>
      <c r="D14" s="86">
        <f>C14/B14*100</f>
        <v>33.6204919</v>
      </c>
      <c r="E14" s="86">
        <f>SUM(E3:E13)</f>
        <v>351811392.93000007</v>
      </c>
      <c r="F14" s="87">
        <f>100-D14</f>
        <v>66.37950810000001</v>
      </c>
    </row>
    <row r="15" spans="1:6" ht="23.25" customHeight="1" thickTop="1">
      <c r="A15" s="71"/>
      <c r="B15" s="71"/>
      <c r="C15" s="71"/>
      <c r="D15" s="71"/>
      <c r="E15" s="71"/>
      <c r="F15" s="71"/>
    </row>
    <row r="16" spans="1:6" ht="24">
      <c r="A16" s="37"/>
      <c r="B16" s="88"/>
      <c r="C16" s="36"/>
      <c r="D16" s="36"/>
      <c r="E16" s="36"/>
      <c r="F16" s="89"/>
    </row>
    <row r="17" spans="1:8" s="92" customFormat="1" ht="24">
      <c r="A17" s="75" t="s">
        <v>0</v>
      </c>
      <c r="B17" s="75" t="s">
        <v>73</v>
      </c>
      <c r="C17" s="75" t="s">
        <v>70</v>
      </c>
      <c r="D17" s="75" t="s">
        <v>67</v>
      </c>
      <c r="E17" s="75" t="s">
        <v>71</v>
      </c>
      <c r="F17" s="75" t="s">
        <v>67</v>
      </c>
      <c r="H17" s="135"/>
    </row>
    <row r="18" spans="1:6" ht="24">
      <c r="A18" s="81" t="s">
        <v>72</v>
      </c>
      <c r="B18" s="90">
        <v>129037989.37</v>
      </c>
      <c r="C18" s="76">
        <v>62357492.769999996</v>
      </c>
      <c r="D18" s="76">
        <f>C18/B18*100</f>
        <v>48.32491041936326</v>
      </c>
      <c r="E18" s="76">
        <f>B18-C18</f>
        <v>66680496.60000001</v>
      </c>
      <c r="F18" s="91">
        <f>100-D18</f>
        <v>51.67508958063674</v>
      </c>
    </row>
    <row r="19" spans="1:6" ht="21.75">
      <c r="A19" s="71"/>
      <c r="B19" s="71"/>
      <c r="C19" s="71"/>
      <c r="D19" s="71"/>
      <c r="E19" s="71"/>
      <c r="F19" s="71"/>
    </row>
    <row r="20" spans="1:6" ht="21.75">
      <c r="A20" s="71"/>
      <c r="B20" s="71"/>
      <c r="C20" s="71"/>
      <c r="D20" s="71"/>
      <c r="E20" s="71"/>
      <c r="F20" s="71"/>
    </row>
    <row r="21" spans="1:6" ht="21.75">
      <c r="A21" s="71"/>
      <c r="B21" s="71"/>
      <c r="C21" s="71"/>
      <c r="D21" s="71"/>
      <c r="E21" s="71"/>
      <c r="F21" s="71"/>
    </row>
    <row r="22" spans="1:6" ht="21.75">
      <c r="A22" s="71"/>
      <c r="B22" s="71"/>
      <c r="C22" s="71"/>
      <c r="D22" s="71"/>
      <c r="E22" s="71"/>
      <c r="F22" s="71"/>
    </row>
    <row r="23" spans="1:6" ht="21.75">
      <c r="A23" s="71"/>
      <c r="B23" s="71"/>
      <c r="C23" s="71"/>
      <c r="D23" s="71"/>
      <c r="E23" s="71"/>
      <c r="F23" s="71"/>
    </row>
    <row r="24" spans="1:6" ht="21.75">
      <c r="A24" s="71"/>
      <c r="B24" s="71"/>
      <c r="C24" s="71"/>
      <c r="D24" s="71"/>
      <c r="E24" s="71"/>
      <c r="F24" s="71"/>
    </row>
    <row r="25" spans="1:6" ht="21.75">
      <c r="A25" s="71"/>
      <c r="B25" s="71"/>
      <c r="C25" s="71"/>
      <c r="D25" s="71"/>
      <c r="E25" s="71"/>
      <c r="F25" s="71"/>
    </row>
  </sheetData>
  <sheetProtection/>
  <printOptions/>
  <pageMargins left="0.75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2012-05-08T01:58:35Z</cp:lastPrinted>
  <dcterms:created xsi:type="dcterms:W3CDTF">2004-11-04T07:29:04Z</dcterms:created>
  <dcterms:modified xsi:type="dcterms:W3CDTF">2012-05-11T07:43:11Z</dcterms:modified>
  <cp:category/>
  <cp:version/>
  <cp:contentType/>
  <cp:contentStatus/>
</cp:coreProperties>
</file>